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pivotTables/pivotTable5.xml" ContentType="application/vnd.openxmlformats-officedocument.spreadsheetml.pivotTable+xml"/>
  <Override PartName="/xl/drawings/drawing2.xml" ContentType="application/vnd.openxmlformats-officedocument.drawing+xml"/>
  <Override PartName="/xl/tables/table2.xml" ContentType="application/vnd.openxmlformats-officedocument.spreadsheetml.table+xml"/>
  <Override PartName="/xl/charts/chart6.xml" ContentType="application/vnd.openxmlformats-officedocument.drawingml.chart+xml"/>
  <Override PartName="/xl/charts/chart7.xml" ContentType="application/vnd.openxmlformats-officedocument.drawingml.chart+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3.xml" ContentType="application/vnd.openxmlformats-officedocument.drawing+xml"/>
  <Override PartName="/xl/tables/table3.xml" ContentType="application/vnd.openxmlformats-officedocument.spreadsheetml.table+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pivotTables/pivotTable9.xml" ContentType="application/vnd.openxmlformats-officedocument.spreadsheetml.pivotTable+xml"/>
  <Override PartName="/xl/drawings/drawing4.xml" ContentType="application/vnd.openxmlformats-officedocument.drawing+xml"/>
  <Override PartName="/xl/charts/chart12.xml" ContentType="application/vnd.openxmlformats-officedocument.drawingml.chart+xml"/>
  <Override PartName="/xl/drawings/drawing5.xml" ContentType="application/vnd.openxmlformats-officedocument.drawingml.chartshapes+xml"/>
  <Override PartName="/xl/charts/chart13.xml" ContentType="application/vnd.openxmlformats-officedocument.drawingml.chart+xml"/>
  <Override PartName="/xl/drawings/drawing6.xml" ContentType="application/vnd.openxmlformats-officedocument.drawing+xml"/>
  <Override PartName="/xl/charts/chart14.xml" ContentType="application/vnd.openxmlformats-officedocument.drawingml.chart+xml"/>
  <Override PartName="/xl/theme/themeOverride1.xml" ContentType="application/vnd.openxmlformats-officedocument.themeOverride+xml"/>
  <Override PartName="/xl/drawings/drawing7.xml" ContentType="application/vnd.openxmlformats-officedocument.drawingml.chartshapes+xml"/>
  <Override PartName="/xl/charts/chart15.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16.xml" ContentType="application/vnd.openxmlformats-officedocument.drawingml.chart+xml"/>
  <Override PartName="/xl/theme/themeOverride2.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Molly\Documents\PTSA\"/>
    </mc:Choice>
  </mc:AlternateContent>
  <bookViews>
    <workbookView xWindow="0" yWindow="0" windowWidth="25600" windowHeight="10030" tabRatio="871" activeTab="2"/>
  </bookViews>
  <sheets>
    <sheet name="AM Data both genders 2016" sheetId="6" r:id="rId1"/>
    <sheet name="Comparison '15 to '16" sheetId="8" r:id="rId2"/>
    <sheet name="Sheet3" sheetId="7" r:id="rId3"/>
    <sheet name="AM Data both genders" sheetId="1" r:id="rId4"/>
    <sheet name="AM Male" sheetId="2" r:id="rId5"/>
    <sheet name="AM Female" sheetId="3" r:id="rId6"/>
    <sheet name="Bibliography" sheetId="4" r:id="rId7"/>
    <sheet name="Sheet1" sheetId="5" r:id="rId8"/>
  </sheets>
  <definedNames>
    <definedName name="_xlnm._FilterDatabase" localSheetId="3" hidden="1">'AM Data both genders'!$B$2:$D$274</definedName>
    <definedName name="_xlnm._FilterDatabase" localSheetId="0" hidden="1">'AM Data both genders 2016'!$B$2:$D$316</definedName>
    <definedName name="_xlnm._FilterDatabase" localSheetId="5" hidden="1">'AM Female'!$A$1:$C$139</definedName>
    <definedName name="_xlnm._FilterDatabase" localSheetId="4" hidden="1">'AM Male'!$A$4:$C$138</definedName>
  </definedNames>
  <calcPr calcId="152511"/>
  <pivotCaches>
    <pivotCache cacheId="0" r:id="rId9"/>
    <pivotCache cacheId="1" r:id="rId10"/>
    <pivotCache cacheId="2" r:id="rId11"/>
    <pivotCache cacheId="3" r:id="rId12"/>
    <pivotCache cacheId="4" r:id="rId13"/>
    <pivotCache cacheId="5" r:id="rId14"/>
  </pivotCaches>
</workbook>
</file>

<file path=xl/calcChain.xml><?xml version="1.0" encoding="utf-8"?>
<calcChain xmlns="http://schemas.openxmlformats.org/spreadsheetml/2006/main">
  <c r="Q118" i="6" l="1"/>
  <c r="Q117" i="6"/>
  <c r="G316" i="7" l="1"/>
  <c r="H316" i="7" s="1"/>
  <c r="F316" i="7"/>
  <c r="G315" i="7"/>
  <c r="H315" i="7" s="1"/>
  <c r="F315" i="7"/>
  <c r="G314" i="7"/>
  <c r="H314" i="7" s="1"/>
  <c r="F314" i="7"/>
  <c r="G313" i="7"/>
  <c r="H313" i="7" s="1"/>
  <c r="F313" i="7"/>
  <c r="G312" i="7"/>
  <c r="H312" i="7" s="1"/>
  <c r="F312" i="7"/>
  <c r="G311" i="7"/>
  <c r="H311" i="7" s="1"/>
  <c r="F311" i="7"/>
  <c r="G310" i="7"/>
  <c r="H310" i="7" s="1"/>
  <c r="F310" i="7"/>
  <c r="G309" i="7"/>
  <c r="H309" i="7" s="1"/>
  <c r="F309" i="7"/>
  <c r="H308" i="7"/>
  <c r="G308" i="7"/>
  <c r="F308" i="7"/>
  <c r="G307" i="7"/>
  <c r="H307" i="7" s="1"/>
  <c r="F307" i="7"/>
  <c r="G306" i="7"/>
  <c r="H306" i="7" s="1"/>
  <c r="F306" i="7"/>
  <c r="G305" i="7"/>
  <c r="H305" i="7" s="1"/>
  <c r="F305" i="7"/>
  <c r="G304" i="7"/>
  <c r="H304" i="7" s="1"/>
  <c r="F304" i="7"/>
  <c r="G303" i="7"/>
  <c r="H303" i="7" s="1"/>
  <c r="F303" i="7"/>
  <c r="G302" i="7"/>
  <c r="H302" i="7" s="1"/>
  <c r="F302" i="7"/>
  <c r="G301" i="7"/>
  <c r="H301" i="7" s="1"/>
  <c r="F301" i="7"/>
  <c r="G300" i="7"/>
  <c r="H300" i="7" s="1"/>
  <c r="F300" i="7"/>
  <c r="G299" i="7"/>
  <c r="H299" i="7" s="1"/>
  <c r="F299" i="7"/>
  <c r="G298" i="7"/>
  <c r="H298" i="7" s="1"/>
  <c r="F298" i="7"/>
  <c r="G297" i="7"/>
  <c r="H297" i="7" s="1"/>
  <c r="F297" i="7"/>
  <c r="H296" i="7"/>
  <c r="G296" i="7"/>
  <c r="F296" i="7"/>
  <c r="G295" i="7"/>
  <c r="H295" i="7" s="1"/>
  <c r="F295" i="7"/>
  <c r="G294" i="7"/>
  <c r="H294" i="7" s="1"/>
  <c r="F294" i="7"/>
  <c r="G293" i="7"/>
  <c r="H293" i="7" s="1"/>
  <c r="F293" i="7"/>
  <c r="G292" i="7"/>
  <c r="H292" i="7" s="1"/>
  <c r="F292" i="7"/>
  <c r="G291" i="7"/>
  <c r="H291" i="7" s="1"/>
  <c r="F291" i="7"/>
  <c r="G290" i="7"/>
  <c r="H290" i="7" s="1"/>
  <c r="F290" i="7"/>
  <c r="G289" i="7"/>
  <c r="H289" i="7" s="1"/>
  <c r="F289" i="7"/>
  <c r="G288" i="7"/>
  <c r="H288" i="7" s="1"/>
  <c r="F288" i="7"/>
  <c r="G287" i="7"/>
  <c r="H287" i="7" s="1"/>
  <c r="F287" i="7"/>
  <c r="G286" i="7"/>
  <c r="H286" i="7" s="1"/>
  <c r="F286" i="7"/>
  <c r="G285" i="7"/>
  <c r="H285" i="7" s="1"/>
  <c r="F285" i="7"/>
  <c r="G284" i="7"/>
  <c r="H284" i="7" s="1"/>
  <c r="F284" i="7"/>
  <c r="G283" i="7"/>
  <c r="H283" i="7" s="1"/>
  <c r="F283" i="7"/>
  <c r="G282" i="7"/>
  <c r="H282" i="7" s="1"/>
  <c r="F282" i="7"/>
  <c r="G281" i="7"/>
  <c r="H281" i="7" s="1"/>
  <c r="F281" i="7"/>
  <c r="G280" i="7"/>
  <c r="H280" i="7" s="1"/>
  <c r="F280" i="7"/>
  <c r="G279" i="7"/>
  <c r="H279" i="7" s="1"/>
  <c r="F279" i="7"/>
  <c r="G278" i="7"/>
  <c r="H278" i="7" s="1"/>
  <c r="F278" i="7"/>
  <c r="G277" i="7"/>
  <c r="H277" i="7" s="1"/>
  <c r="F277" i="7"/>
  <c r="G276" i="7"/>
  <c r="H276" i="7" s="1"/>
  <c r="F276" i="7"/>
  <c r="G275" i="7"/>
  <c r="H275" i="7" s="1"/>
  <c r="F275" i="7"/>
  <c r="G274" i="7"/>
  <c r="H274" i="7" s="1"/>
  <c r="F274" i="7"/>
  <c r="G273" i="7"/>
  <c r="H273" i="7" s="1"/>
  <c r="F273" i="7"/>
  <c r="G272" i="7"/>
  <c r="H272" i="7" s="1"/>
  <c r="F272" i="7"/>
  <c r="G271" i="7"/>
  <c r="H271" i="7" s="1"/>
  <c r="F271" i="7"/>
  <c r="G270" i="7"/>
  <c r="H270" i="7" s="1"/>
  <c r="F270" i="7"/>
  <c r="G269" i="7"/>
  <c r="H269" i="7" s="1"/>
  <c r="F269" i="7"/>
  <c r="G268" i="7"/>
  <c r="H268" i="7" s="1"/>
  <c r="F268" i="7"/>
  <c r="G267" i="7"/>
  <c r="H267" i="7" s="1"/>
  <c r="F267" i="7"/>
  <c r="G266" i="7"/>
  <c r="H266" i="7" s="1"/>
  <c r="F266" i="7"/>
  <c r="G265" i="7"/>
  <c r="H265" i="7" s="1"/>
  <c r="F265" i="7"/>
  <c r="G264" i="7"/>
  <c r="H264" i="7" s="1"/>
  <c r="F264" i="7"/>
  <c r="G263" i="7"/>
  <c r="H263" i="7" s="1"/>
  <c r="F263" i="7"/>
  <c r="G262" i="7"/>
  <c r="H262" i="7" s="1"/>
  <c r="F262" i="7"/>
  <c r="G261" i="7"/>
  <c r="H261" i="7" s="1"/>
  <c r="F261" i="7"/>
  <c r="G260" i="7"/>
  <c r="H260" i="7" s="1"/>
  <c r="F260" i="7"/>
  <c r="G259" i="7"/>
  <c r="H259" i="7" s="1"/>
  <c r="F259" i="7"/>
  <c r="G258" i="7"/>
  <c r="H258" i="7" s="1"/>
  <c r="F258" i="7"/>
  <c r="G257" i="7"/>
  <c r="H257" i="7" s="1"/>
  <c r="F257" i="7"/>
  <c r="H256" i="7"/>
  <c r="G256" i="7"/>
  <c r="F256" i="7"/>
  <c r="G255" i="7"/>
  <c r="H255" i="7" s="1"/>
  <c r="F255" i="7"/>
  <c r="G254" i="7"/>
  <c r="H254" i="7" s="1"/>
  <c r="F254" i="7"/>
  <c r="G253" i="7"/>
  <c r="H253" i="7" s="1"/>
  <c r="F253" i="7"/>
  <c r="G252" i="7"/>
  <c r="H252" i="7" s="1"/>
  <c r="F252" i="7"/>
  <c r="G251" i="7"/>
  <c r="H251" i="7" s="1"/>
  <c r="F251" i="7"/>
  <c r="G250" i="7"/>
  <c r="H250" i="7" s="1"/>
  <c r="F250" i="7"/>
  <c r="G249" i="7"/>
  <c r="H249" i="7" s="1"/>
  <c r="F249" i="7"/>
  <c r="G248" i="7"/>
  <c r="H248" i="7" s="1"/>
  <c r="F248" i="7"/>
  <c r="G247" i="7"/>
  <c r="H247" i="7" s="1"/>
  <c r="F247" i="7"/>
  <c r="G246" i="7"/>
  <c r="H246" i="7" s="1"/>
  <c r="F246" i="7"/>
  <c r="G245" i="7"/>
  <c r="H245" i="7" s="1"/>
  <c r="F245" i="7"/>
  <c r="G244" i="7"/>
  <c r="H244" i="7" s="1"/>
  <c r="F244" i="7"/>
  <c r="G243" i="7"/>
  <c r="H243" i="7" s="1"/>
  <c r="F243" i="7"/>
  <c r="G242" i="7"/>
  <c r="H242" i="7" s="1"/>
  <c r="F242" i="7"/>
  <c r="G241" i="7"/>
  <c r="H241" i="7" s="1"/>
  <c r="F241" i="7"/>
  <c r="G240" i="7"/>
  <c r="H240" i="7" s="1"/>
  <c r="F240" i="7"/>
  <c r="G239" i="7"/>
  <c r="H239" i="7" s="1"/>
  <c r="F239" i="7"/>
  <c r="G238" i="7"/>
  <c r="H238" i="7" s="1"/>
  <c r="F238" i="7"/>
  <c r="G237" i="7"/>
  <c r="H237" i="7" s="1"/>
  <c r="F237" i="7"/>
  <c r="G236" i="7"/>
  <c r="H236" i="7" s="1"/>
  <c r="F236" i="7"/>
  <c r="G235" i="7"/>
  <c r="H235" i="7" s="1"/>
  <c r="F235" i="7"/>
  <c r="G234" i="7"/>
  <c r="H234" i="7" s="1"/>
  <c r="F234" i="7"/>
  <c r="G233" i="7"/>
  <c r="H233" i="7" s="1"/>
  <c r="F233" i="7"/>
  <c r="G232" i="7"/>
  <c r="H232" i="7" s="1"/>
  <c r="F232" i="7"/>
  <c r="G231" i="7"/>
  <c r="H231" i="7" s="1"/>
  <c r="F231" i="7"/>
  <c r="G230" i="7"/>
  <c r="H230" i="7" s="1"/>
  <c r="F230" i="7"/>
  <c r="G229" i="7"/>
  <c r="H229" i="7" s="1"/>
  <c r="F229" i="7"/>
  <c r="G228" i="7"/>
  <c r="H228" i="7" s="1"/>
  <c r="F228" i="7"/>
  <c r="G227" i="7"/>
  <c r="H227" i="7" s="1"/>
  <c r="F227" i="7"/>
  <c r="G226" i="7"/>
  <c r="H226" i="7" s="1"/>
  <c r="F226" i="7"/>
  <c r="G225" i="7"/>
  <c r="H225" i="7" s="1"/>
  <c r="F225" i="7"/>
  <c r="G224" i="7"/>
  <c r="H224" i="7" s="1"/>
  <c r="F224" i="7"/>
  <c r="G223" i="7"/>
  <c r="H223" i="7" s="1"/>
  <c r="F223" i="7"/>
  <c r="G222" i="7"/>
  <c r="H222" i="7" s="1"/>
  <c r="F222" i="7"/>
  <c r="G221" i="7"/>
  <c r="H221" i="7" s="1"/>
  <c r="F221" i="7"/>
  <c r="G220" i="7"/>
  <c r="H220" i="7" s="1"/>
  <c r="F220" i="7"/>
  <c r="G219" i="7"/>
  <c r="H219" i="7" s="1"/>
  <c r="F219" i="7"/>
  <c r="G218" i="7"/>
  <c r="H218" i="7" s="1"/>
  <c r="F218" i="7"/>
  <c r="G217" i="7"/>
  <c r="H217" i="7" s="1"/>
  <c r="F217" i="7"/>
  <c r="G216" i="7"/>
  <c r="H216" i="7" s="1"/>
  <c r="F216" i="7"/>
  <c r="G215" i="7"/>
  <c r="H215" i="7" s="1"/>
  <c r="F215" i="7"/>
  <c r="G214" i="7"/>
  <c r="H214" i="7" s="1"/>
  <c r="F214" i="7"/>
  <c r="G213" i="7"/>
  <c r="H213" i="7" s="1"/>
  <c r="F213" i="7"/>
  <c r="G212" i="7"/>
  <c r="H212" i="7" s="1"/>
  <c r="F212" i="7"/>
  <c r="G211" i="7"/>
  <c r="H211" i="7" s="1"/>
  <c r="F211" i="7"/>
  <c r="G210" i="7"/>
  <c r="H210" i="7" s="1"/>
  <c r="F210" i="7"/>
  <c r="G209" i="7"/>
  <c r="H209" i="7" s="1"/>
  <c r="F209" i="7"/>
  <c r="G208" i="7"/>
  <c r="H208" i="7" s="1"/>
  <c r="F208" i="7"/>
  <c r="G207" i="7"/>
  <c r="H207" i="7" s="1"/>
  <c r="F207" i="7"/>
  <c r="G206" i="7"/>
  <c r="H206" i="7" s="1"/>
  <c r="F206" i="7"/>
  <c r="G205" i="7"/>
  <c r="H205" i="7" s="1"/>
  <c r="F205" i="7"/>
  <c r="G204" i="7"/>
  <c r="H204" i="7" s="1"/>
  <c r="F204" i="7"/>
  <c r="G203" i="7"/>
  <c r="H203" i="7" s="1"/>
  <c r="F203" i="7"/>
  <c r="G202" i="7"/>
  <c r="H202" i="7" s="1"/>
  <c r="F202" i="7"/>
  <c r="G201" i="7"/>
  <c r="H201" i="7" s="1"/>
  <c r="F201" i="7"/>
  <c r="G200" i="7"/>
  <c r="H200" i="7" s="1"/>
  <c r="F200" i="7"/>
  <c r="G199" i="7"/>
  <c r="H199" i="7" s="1"/>
  <c r="F199" i="7"/>
  <c r="G198" i="7"/>
  <c r="H198" i="7" s="1"/>
  <c r="F198" i="7"/>
  <c r="G197" i="7"/>
  <c r="H197" i="7" s="1"/>
  <c r="F197" i="7"/>
  <c r="G196" i="7"/>
  <c r="H196" i="7" s="1"/>
  <c r="F196" i="7"/>
  <c r="G195" i="7"/>
  <c r="H195" i="7" s="1"/>
  <c r="F195" i="7"/>
  <c r="G194" i="7"/>
  <c r="H194" i="7" s="1"/>
  <c r="F194" i="7"/>
  <c r="G193" i="7"/>
  <c r="H193" i="7" s="1"/>
  <c r="F193" i="7"/>
  <c r="G192" i="7"/>
  <c r="H192" i="7" s="1"/>
  <c r="F192" i="7"/>
  <c r="G191" i="7"/>
  <c r="H191" i="7" s="1"/>
  <c r="F191" i="7"/>
  <c r="G190" i="7"/>
  <c r="H190" i="7" s="1"/>
  <c r="F190" i="7"/>
  <c r="G189" i="7"/>
  <c r="H189" i="7" s="1"/>
  <c r="F189" i="7"/>
  <c r="G188" i="7"/>
  <c r="H188" i="7" s="1"/>
  <c r="F188" i="7"/>
  <c r="G187" i="7"/>
  <c r="H187" i="7" s="1"/>
  <c r="F187" i="7"/>
  <c r="G186" i="7"/>
  <c r="H186" i="7" s="1"/>
  <c r="F186" i="7"/>
  <c r="G185" i="7"/>
  <c r="H185" i="7" s="1"/>
  <c r="F185" i="7"/>
  <c r="G184" i="7"/>
  <c r="H184" i="7" s="1"/>
  <c r="F184" i="7"/>
  <c r="G183" i="7"/>
  <c r="H183" i="7" s="1"/>
  <c r="F183" i="7"/>
  <c r="G182" i="7"/>
  <c r="H182" i="7" s="1"/>
  <c r="F182" i="7"/>
  <c r="G181" i="7"/>
  <c r="H181" i="7" s="1"/>
  <c r="F181" i="7"/>
  <c r="G180" i="7"/>
  <c r="H180" i="7" s="1"/>
  <c r="F180" i="7"/>
  <c r="G179" i="7"/>
  <c r="H179" i="7" s="1"/>
  <c r="F179" i="7"/>
  <c r="G178" i="7"/>
  <c r="H178" i="7" s="1"/>
  <c r="F178" i="7"/>
  <c r="G177" i="7"/>
  <c r="H177" i="7" s="1"/>
  <c r="F177" i="7"/>
  <c r="G176" i="7"/>
  <c r="H176" i="7" s="1"/>
  <c r="F176" i="7"/>
  <c r="G175" i="7"/>
  <c r="H175" i="7" s="1"/>
  <c r="F175" i="7"/>
  <c r="G174" i="7"/>
  <c r="H174" i="7" s="1"/>
  <c r="F174" i="7"/>
  <c r="G173" i="7"/>
  <c r="H173" i="7" s="1"/>
  <c r="F173" i="7"/>
  <c r="G172" i="7"/>
  <c r="H172" i="7" s="1"/>
  <c r="F172" i="7"/>
  <c r="H171" i="7"/>
  <c r="G171" i="7"/>
  <c r="F171" i="7"/>
  <c r="G170" i="7"/>
  <c r="H170" i="7" s="1"/>
  <c r="F170" i="7"/>
  <c r="G169" i="7"/>
  <c r="H169" i="7" s="1"/>
  <c r="F169" i="7"/>
  <c r="G168" i="7"/>
  <c r="H168" i="7" s="1"/>
  <c r="F168" i="7"/>
  <c r="G167" i="7"/>
  <c r="H167" i="7" s="1"/>
  <c r="F167" i="7"/>
  <c r="G166" i="7"/>
  <c r="H166" i="7" s="1"/>
  <c r="F166" i="7"/>
  <c r="G165" i="7"/>
  <c r="H165" i="7" s="1"/>
  <c r="F165" i="7"/>
  <c r="G164" i="7"/>
  <c r="H164" i="7" s="1"/>
  <c r="F164" i="7"/>
  <c r="G163" i="7"/>
  <c r="H163" i="7" s="1"/>
  <c r="F163" i="7"/>
  <c r="G162" i="7"/>
  <c r="H162" i="7" s="1"/>
  <c r="F162" i="7"/>
  <c r="G161" i="7"/>
  <c r="H161" i="7" s="1"/>
  <c r="F161" i="7"/>
  <c r="G160" i="7"/>
  <c r="H160" i="7" s="1"/>
  <c r="F160" i="7"/>
  <c r="G159" i="7"/>
  <c r="H159" i="7" s="1"/>
  <c r="F159" i="7"/>
  <c r="G158" i="7"/>
  <c r="H158" i="7" s="1"/>
  <c r="F158" i="7"/>
  <c r="G157" i="7"/>
  <c r="H157" i="7" s="1"/>
  <c r="F157" i="7"/>
  <c r="G156" i="7"/>
  <c r="H156" i="7" s="1"/>
  <c r="F156" i="7"/>
  <c r="G155" i="7"/>
  <c r="H155" i="7" s="1"/>
  <c r="F155" i="7"/>
  <c r="G154" i="7"/>
  <c r="H154" i="7" s="1"/>
  <c r="F154" i="7"/>
  <c r="G153" i="7"/>
  <c r="H153" i="7" s="1"/>
  <c r="F153" i="7"/>
  <c r="G152" i="7"/>
  <c r="H152" i="7" s="1"/>
  <c r="F152" i="7"/>
  <c r="G151" i="7"/>
  <c r="H151" i="7" s="1"/>
  <c r="F151" i="7"/>
  <c r="G150" i="7"/>
  <c r="H150" i="7" s="1"/>
  <c r="F150" i="7"/>
  <c r="G149" i="7"/>
  <c r="H149" i="7" s="1"/>
  <c r="F149" i="7"/>
  <c r="G148" i="7"/>
  <c r="H148" i="7" s="1"/>
  <c r="F148" i="7"/>
  <c r="G147" i="7"/>
  <c r="H147" i="7" s="1"/>
  <c r="F147" i="7"/>
  <c r="G146" i="7"/>
  <c r="H146" i="7" s="1"/>
  <c r="F146" i="7"/>
  <c r="G145" i="7"/>
  <c r="H145" i="7" s="1"/>
  <c r="F145" i="7"/>
  <c r="G144" i="7"/>
  <c r="H144" i="7" s="1"/>
  <c r="F144" i="7"/>
  <c r="G143" i="7"/>
  <c r="H143" i="7" s="1"/>
  <c r="F143" i="7"/>
  <c r="G142" i="7"/>
  <c r="H142" i="7" s="1"/>
  <c r="F142" i="7"/>
  <c r="G141" i="7"/>
  <c r="H141" i="7" s="1"/>
  <c r="F141" i="7"/>
  <c r="G140" i="7"/>
  <c r="H140" i="7" s="1"/>
  <c r="F140" i="7"/>
  <c r="G139" i="7"/>
  <c r="H139" i="7" s="1"/>
  <c r="F139" i="7"/>
  <c r="G138" i="7"/>
  <c r="H138" i="7" s="1"/>
  <c r="F138" i="7"/>
  <c r="G137" i="7"/>
  <c r="H137" i="7" s="1"/>
  <c r="F137" i="7"/>
  <c r="G136" i="7"/>
  <c r="H136" i="7" s="1"/>
  <c r="F136" i="7"/>
  <c r="G135" i="7"/>
  <c r="H135" i="7" s="1"/>
  <c r="F135" i="7"/>
  <c r="G134" i="7"/>
  <c r="H134" i="7" s="1"/>
  <c r="F134" i="7"/>
  <c r="G133" i="7"/>
  <c r="H133" i="7" s="1"/>
  <c r="F133" i="7"/>
  <c r="G132" i="7"/>
  <c r="H132" i="7" s="1"/>
  <c r="F132" i="7"/>
  <c r="G131" i="7"/>
  <c r="H131" i="7" s="1"/>
  <c r="F131" i="7"/>
  <c r="G130" i="7"/>
  <c r="H130" i="7" s="1"/>
  <c r="F130" i="7"/>
  <c r="G129" i="7"/>
  <c r="H129" i="7" s="1"/>
  <c r="F129" i="7"/>
  <c r="G128" i="7"/>
  <c r="H128" i="7" s="1"/>
  <c r="F128" i="7"/>
  <c r="G127" i="7"/>
  <c r="H127" i="7" s="1"/>
  <c r="F127" i="7"/>
  <c r="G126" i="7"/>
  <c r="H126" i="7" s="1"/>
  <c r="F126" i="7"/>
  <c r="G125" i="7"/>
  <c r="H125" i="7" s="1"/>
  <c r="F125" i="7"/>
  <c r="G124" i="7"/>
  <c r="H124" i="7" s="1"/>
  <c r="F124" i="7"/>
  <c r="G123" i="7"/>
  <c r="H123" i="7" s="1"/>
  <c r="F123" i="7"/>
  <c r="G122" i="7"/>
  <c r="H122" i="7" s="1"/>
  <c r="F122" i="7"/>
  <c r="G121" i="7"/>
  <c r="H121" i="7" s="1"/>
  <c r="F121" i="7"/>
  <c r="G120" i="7"/>
  <c r="H120" i="7" s="1"/>
  <c r="F120" i="7"/>
  <c r="G119" i="7"/>
  <c r="H119" i="7" s="1"/>
  <c r="F119" i="7"/>
  <c r="G118" i="7"/>
  <c r="H118" i="7" s="1"/>
  <c r="F118" i="7"/>
  <c r="G117" i="7"/>
  <c r="H117" i="7" s="1"/>
  <c r="F117" i="7"/>
  <c r="G116" i="7"/>
  <c r="H116" i="7" s="1"/>
  <c r="F116" i="7"/>
  <c r="G115" i="7"/>
  <c r="H115" i="7" s="1"/>
  <c r="F115" i="7"/>
  <c r="G114" i="7"/>
  <c r="H114" i="7" s="1"/>
  <c r="F114" i="7"/>
  <c r="G113" i="7"/>
  <c r="H113" i="7" s="1"/>
  <c r="F113" i="7"/>
  <c r="G112" i="7"/>
  <c r="H112" i="7" s="1"/>
  <c r="F112" i="7"/>
  <c r="G111" i="7"/>
  <c r="H111" i="7" s="1"/>
  <c r="F111" i="7"/>
  <c r="G110" i="7"/>
  <c r="H110" i="7" s="1"/>
  <c r="F110" i="7"/>
  <c r="G109" i="7"/>
  <c r="H109" i="7" s="1"/>
  <c r="F109" i="7"/>
  <c r="G108" i="7"/>
  <c r="H108" i="7" s="1"/>
  <c r="F108" i="7"/>
  <c r="G107" i="7"/>
  <c r="H107" i="7" s="1"/>
  <c r="F107" i="7"/>
  <c r="G106" i="7"/>
  <c r="H106" i="7" s="1"/>
  <c r="F106" i="7"/>
  <c r="G105" i="7"/>
  <c r="H105" i="7" s="1"/>
  <c r="F105" i="7"/>
  <c r="H104" i="7"/>
  <c r="G104" i="7"/>
  <c r="F104" i="7"/>
  <c r="G103" i="7"/>
  <c r="H103" i="7" s="1"/>
  <c r="F103" i="7"/>
  <c r="G102" i="7"/>
  <c r="H102" i="7" s="1"/>
  <c r="F102" i="7"/>
  <c r="G101" i="7"/>
  <c r="H101" i="7" s="1"/>
  <c r="F101" i="7"/>
  <c r="G100" i="7"/>
  <c r="H100" i="7" s="1"/>
  <c r="F100" i="7"/>
  <c r="G99" i="7"/>
  <c r="H99" i="7" s="1"/>
  <c r="F99" i="7"/>
  <c r="G98" i="7"/>
  <c r="H98" i="7" s="1"/>
  <c r="F98" i="7"/>
  <c r="G97" i="7"/>
  <c r="H97" i="7" s="1"/>
  <c r="F97" i="7"/>
  <c r="G96" i="7"/>
  <c r="H96" i="7" s="1"/>
  <c r="F96" i="7"/>
  <c r="G95" i="7"/>
  <c r="H95" i="7" s="1"/>
  <c r="F95" i="7"/>
  <c r="G94" i="7"/>
  <c r="H94" i="7" s="1"/>
  <c r="F94" i="7"/>
  <c r="G93" i="7"/>
  <c r="H93" i="7" s="1"/>
  <c r="F93" i="7"/>
  <c r="G92" i="7"/>
  <c r="H92" i="7" s="1"/>
  <c r="F92" i="7"/>
  <c r="G91" i="7"/>
  <c r="H91" i="7" s="1"/>
  <c r="F91" i="7"/>
  <c r="G90" i="7"/>
  <c r="H90" i="7" s="1"/>
  <c r="F90" i="7"/>
  <c r="G89" i="7"/>
  <c r="H89" i="7" s="1"/>
  <c r="F89" i="7"/>
  <c r="G88" i="7"/>
  <c r="H88" i="7" s="1"/>
  <c r="F88" i="7"/>
  <c r="G87" i="7"/>
  <c r="H87" i="7" s="1"/>
  <c r="F87" i="7"/>
  <c r="G86" i="7"/>
  <c r="H86" i="7" s="1"/>
  <c r="F86" i="7"/>
  <c r="G85" i="7"/>
  <c r="H85" i="7" s="1"/>
  <c r="F85" i="7"/>
  <c r="G84" i="7"/>
  <c r="H84" i="7" s="1"/>
  <c r="F84" i="7"/>
  <c r="G83" i="7"/>
  <c r="H83" i="7" s="1"/>
  <c r="F83" i="7"/>
  <c r="G82" i="7"/>
  <c r="H82" i="7" s="1"/>
  <c r="F82" i="7"/>
  <c r="G81" i="7"/>
  <c r="H81" i="7" s="1"/>
  <c r="F81" i="7"/>
  <c r="G80" i="7"/>
  <c r="H80" i="7" s="1"/>
  <c r="F80" i="7"/>
  <c r="G79" i="7"/>
  <c r="H79" i="7" s="1"/>
  <c r="F79" i="7"/>
  <c r="G78" i="7"/>
  <c r="H78" i="7" s="1"/>
  <c r="F78" i="7"/>
  <c r="G77" i="7"/>
  <c r="H77" i="7" s="1"/>
  <c r="F77" i="7"/>
  <c r="G76" i="7"/>
  <c r="H76" i="7" s="1"/>
  <c r="F76" i="7"/>
  <c r="G75" i="7"/>
  <c r="H75" i="7" s="1"/>
  <c r="F75" i="7"/>
  <c r="G74" i="7"/>
  <c r="H74" i="7" s="1"/>
  <c r="F74" i="7"/>
  <c r="G73" i="7"/>
  <c r="H73" i="7" s="1"/>
  <c r="F73" i="7"/>
  <c r="G72" i="7"/>
  <c r="H72" i="7" s="1"/>
  <c r="F72" i="7"/>
  <c r="G71" i="7"/>
  <c r="H71" i="7" s="1"/>
  <c r="F71" i="7"/>
  <c r="G70" i="7"/>
  <c r="H70" i="7" s="1"/>
  <c r="F70" i="7"/>
  <c r="G69" i="7"/>
  <c r="H69" i="7" s="1"/>
  <c r="F69" i="7"/>
  <c r="G68" i="7"/>
  <c r="H68" i="7" s="1"/>
  <c r="F68" i="7"/>
  <c r="G67" i="7"/>
  <c r="H67" i="7" s="1"/>
  <c r="F67" i="7"/>
  <c r="G66" i="7"/>
  <c r="H66" i="7" s="1"/>
  <c r="F66" i="7"/>
  <c r="G65" i="7"/>
  <c r="H65" i="7" s="1"/>
  <c r="F65" i="7"/>
  <c r="G64" i="7"/>
  <c r="H64" i="7" s="1"/>
  <c r="F64" i="7"/>
  <c r="G63" i="7"/>
  <c r="H63" i="7" s="1"/>
  <c r="F63" i="7"/>
  <c r="G62" i="7"/>
  <c r="H62" i="7" s="1"/>
  <c r="F62" i="7"/>
  <c r="G61" i="7"/>
  <c r="H61" i="7" s="1"/>
  <c r="F61" i="7"/>
  <c r="G60" i="7"/>
  <c r="H60" i="7" s="1"/>
  <c r="F60" i="7"/>
  <c r="G59" i="7"/>
  <c r="H59" i="7" s="1"/>
  <c r="F59" i="7"/>
  <c r="G58" i="7"/>
  <c r="H58" i="7" s="1"/>
  <c r="F58" i="7"/>
  <c r="G57" i="7"/>
  <c r="H57" i="7" s="1"/>
  <c r="F57" i="7"/>
  <c r="G56" i="7"/>
  <c r="H56" i="7" s="1"/>
  <c r="F56" i="7"/>
  <c r="G55" i="7"/>
  <c r="H55" i="7" s="1"/>
  <c r="F55" i="7"/>
  <c r="G54" i="7"/>
  <c r="H54" i="7" s="1"/>
  <c r="F54" i="7"/>
  <c r="G53" i="7"/>
  <c r="H53" i="7" s="1"/>
  <c r="F53" i="7"/>
  <c r="G52" i="7"/>
  <c r="H52" i="7" s="1"/>
  <c r="F52" i="7"/>
  <c r="G51" i="7"/>
  <c r="H51" i="7" s="1"/>
  <c r="F51" i="7"/>
  <c r="G50" i="7"/>
  <c r="H50" i="7" s="1"/>
  <c r="F50" i="7"/>
  <c r="G49" i="7"/>
  <c r="H49" i="7" s="1"/>
  <c r="F49" i="7"/>
  <c r="G48" i="7"/>
  <c r="H48" i="7" s="1"/>
  <c r="F48" i="7"/>
  <c r="G47" i="7"/>
  <c r="H47" i="7" s="1"/>
  <c r="F47" i="7"/>
  <c r="G46" i="7"/>
  <c r="H46" i="7" s="1"/>
  <c r="F46" i="7"/>
  <c r="G45" i="7"/>
  <c r="H45" i="7" s="1"/>
  <c r="F45" i="7"/>
  <c r="G44" i="7"/>
  <c r="H44" i="7" s="1"/>
  <c r="F44" i="7"/>
  <c r="G43" i="7"/>
  <c r="H43" i="7" s="1"/>
  <c r="F43" i="7"/>
  <c r="G42" i="7"/>
  <c r="H42" i="7" s="1"/>
  <c r="F42" i="7"/>
  <c r="G41" i="7"/>
  <c r="H41" i="7" s="1"/>
  <c r="F41" i="7"/>
  <c r="H40" i="7"/>
  <c r="G40" i="7"/>
  <c r="F40" i="7"/>
  <c r="G39" i="7"/>
  <c r="H39" i="7" s="1"/>
  <c r="F39" i="7"/>
  <c r="G38" i="7"/>
  <c r="H38" i="7" s="1"/>
  <c r="F38" i="7"/>
  <c r="G37" i="7"/>
  <c r="H37" i="7" s="1"/>
  <c r="F37" i="7"/>
  <c r="G36" i="7"/>
  <c r="H36" i="7" s="1"/>
  <c r="F36" i="7"/>
  <c r="G35" i="7"/>
  <c r="H35" i="7" s="1"/>
  <c r="F35" i="7"/>
  <c r="G34" i="7"/>
  <c r="H34" i="7" s="1"/>
  <c r="F34" i="7"/>
  <c r="G33" i="7"/>
  <c r="H33" i="7" s="1"/>
  <c r="F33" i="7"/>
  <c r="G32" i="7"/>
  <c r="H32" i="7" s="1"/>
  <c r="F32" i="7"/>
  <c r="G31" i="7"/>
  <c r="H31" i="7" s="1"/>
  <c r="F31" i="7"/>
  <c r="G30" i="7"/>
  <c r="H30" i="7" s="1"/>
  <c r="F30" i="7"/>
  <c r="G29" i="7"/>
  <c r="H29" i="7" s="1"/>
  <c r="F29" i="7"/>
  <c r="G28" i="7"/>
  <c r="H28" i="7" s="1"/>
  <c r="F28" i="7"/>
  <c r="G27" i="7"/>
  <c r="H27" i="7" s="1"/>
  <c r="F27" i="7"/>
  <c r="G26" i="7"/>
  <c r="H26" i="7" s="1"/>
  <c r="F26" i="7"/>
  <c r="G25" i="7"/>
  <c r="H25" i="7" s="1"/>
  <c r="F25" i="7"/>
  <c r="G24" i="7"/>
  <c r="H24" i="7" s="1"/>
  <c r="F24" i="7"/>
  <c r="G23" i="7"/>
  <c r="H23" i="7" s="1"/>
  <c r="F23" i="7"/>
  <c r="G22" i="7"/>
  <c r="H22" i="7" s="1"/>
  <c r="F22" i="7"/>
  <c r="G21" i="7"/>
  <c r="H21" i="7" s="1"/>
  <c r="F21" i="7"/>
  <c r="G20" i="7"/>
  <c r="H20" i="7" s="1"/>
  <c r="F20" i="7"/>
  <c r="G19" i="7"/>
  <c r="H19" i="7" s="1"/>
  <c r="F19" i="7"/>
  <c r="G18" i="7"/>
  <c r="H18" i="7" s="1"/>
  <c r="F18" i="7"/>
  <c r="G17" i="7"/>
  <c r="H17" i="7" s="1"/>
  <c r="F17" i="7"/>
  <c r="G16" i="7"/>
  <c r="H16" i="7" s="1"/>
  <c r="F16" i="7"/>
  <c r="G15" i="7"/>
  <c r="H15" i="7" s="1"/>
  <c r="F15" i="7"/>
  <c r="G14" i="7"/>
  <c r="H14" i="7" s="1"/>
  <c r="F14" i="7"/>
  <c r="G13" i="7"/>
  <c r="H13" i="7" s="1"/>
  <c r="F13" i="7"/>
  <c r="G12" i="7"/>
  <c r="H12" i="7" s="1"/>
  <c r="F12" i="7"/>
  <c r="G11" i="7"/>
  <c r="H11" i="7" s="1"/>
  <c r="F11" i="7"/>
  <c r="G10" i="7"/>
  <c r="H10" i="7" s="1"/>
  <c r="F10" i="7"/>
  <c r="G9" i="7"/>
  <c r="H9" i="7" s="1"/>
  <c r="F9" i="7"/>
  <c r="G8" i="7"/>
  <c r="H8" i="7" s="1"/>
  <c r="F8" i="7"/>
  <c r="G7" i="7"/>
  <c r="H7" i="7" s="1"/>
  <c r="F7" i="7"/>
  <c r="G6" i="7"/>
  <c r="H6" i="7" s="1"/>
  <c r="F6" i="7"/>
  <c r="G5" i="7"/>
  <c r="H5" i="7" s="1"/>
  <c r="F5" i="7"/>
  <c r="G4" i="7"/>
  <c r="H4" i="7" s="1"/>
  <c r="F4" i="7"/>
  <c r="G3" i="7"/>
  <c r="H3" i="7" s="1"/>
  <c r="F3" i="7"/>
  <c r="C332" i="6" l="1"/>
  <c r="C331" i="6"/>
  <c r="F331" i="6" s="1"/>
  <c r="C330" i="6"/>
  <c r="F330" i="6" s="1"/>
  <c r="E326" i="6"/>
  <c r="E325" i="6"/>
  <c r="G310" i="6"/>
  <c r="H310" i="6" s="1"/>
  <c r="G311" i="6"/>
  <c r="H311" i="6" s="1"/>
  <c r="G312" i="6"/>
  <c r="H312" i="6" s="1"/>
  <c r="G313" i="6"/>
  <c r="H313" i="6" s="1"/>
  <c r="G314" i="6"/>
  <c r="H314" i="6" s="1"/>
  <c r="G315" i="6"/>
  <c r="H315" i="6" s="1"/>
  <c r="G316" i="6"/>
  <c r="H316" i="6" s="1"/>
  <c r="F310" i="6"/>
  <c r="F311" i="6"/>
  <c r="F312" i="6"/>
  <c r="F313" i="6"/>
  <c r="F314" i="6"/>
  <c r="F315" i="6"/>
  <c r="F316" i="6"/>
  <c r="H307" i="6"/>
  <c r="G306" i="6"/>
  <c r="H306" i="6" s="1"/>
  <c r="G307" i="6"/>
  <c r="F306" i="6"/>
  <c r="F307" i="6"/>
  <c r="G296" i="6"/>
  <c r="H296" i="6" s="1"/>
  <c r="G297" i="6"/>
  <c r="H297" i="6" s="1"/>
  <c r="G298" i="6"/>
  <c r="H298" i="6" s="1"/>
  <c r="G299" i="6"/>
  <c r="H299" i="6" s="1"/>
  <c r="G300" i="6"/>
  <c r="H300" i="6" s="1"/>
  <c r="G301" i="6"/>
  <c r="H301" i="6" s="1"/>
  <c r="G302" i="6"/>
  <c r="H302" i="6" s="1"/>
  <c r="G303" i="6"/>
  <c r="H303" i="6" s="1"/>
  <c r="F296" i="6"/>
  <c r="F297" i="6"/>
  <c r="F298" i="6"/>
  <c r="F299" i="6"/>
  <c r="F300" i="6"/>
  <c r="F301" i="6"/>
  <c r="F302" i="6"/>
  <c r="F303" i="6"/>
  <c r="G293" i="6"/>
  <c r="H293" i="6" s="1"/>
  <c r="F293" i="6"/>
  <c r="G287" i="6"/>
  <c r="H287" i="6" s="1"/>
  <c r="F287" i="6"/>
  <c r="F291" i="6"/>
  <c r="G291" i="6"/>
  <c r="H291" i="6" s="1"/>
  <c r="G285" i="6"/>
  <c r="H285" i="6" s="1"/>
  <c r="F285" i="6"/>
  <c r="G275" i="6"/>
  <c r="H275" i="6" s="1"/>
  <c r="G276" i="6"/>
  <c r="H276" i="6" s="1"/>
  <c r="G279" i="6"/>
  <c r="H279" i="6" s="1"/>
  <c r="G280" i="6"/>
  <c r="H280" i="6" s="1"/>
  <c r="G281" i="6"/>
  <c r="H281" i="6" s="1"/>
  <c r="F279" i="6"/>
  <c r="F280" i="6"/>
  <c r="F281" i="6"/>
  <c r="G305" i="6"/>
  <c r="H305" i="6" s="1"/>
  <c r="F305" i="6"/>
  <c r="G290" i="6"/>
  <c r="H290" i="6" s="1"/>
  <c r="G289" i="6"/>
  <c r="H289" i="6" s="1"/>
  <c r="G288" i="6"/>
  <c r="H288" i="6" s="1"/>
  <c r="F290" i="6"/>
  <c r="F289" i="6"/>
  <c r="F288" i="6"/>
  <c r="G283" i="6"/>
  <c r="H283" i="6" s="1"/>
  <c r="G284" i="6"/>
  <c r="H284" i="6" s="1"/>
  <c r="F283" i="6"/>
  <c r="F284" i="6"/>
  <c r="G278" i="6"/>
  <c r="G277" i="6"/>
  <c r="H277" i="6" s="1"/>
  <c r="G309" i="6"/>
  <c r="H309" i="6" s="1"/>
  <c r="G308" i="6"/>
  <c r="H308" i="6" s="1"/>
  <c r="G304" i="6"/>
  <c r="H304" i="6" s="1"/>
  <c r="G295" i="6"/>
  <c r="H295" i="6" s="1"/>
  <c r="G294" i="6"/>
  <c r="H294" i="6" s="1"/>
  <c r="G292" i="6"/>
  <c r="H292" i="6" s="1"/>
  <c r="G286" i="6"/>
  <c r="H286" i="6" s="1"/>
  <c r="G282" i="6"/>
  <c r="H282" i="6" s="1"/>
  <c r="F309" i="6"/>
  <c r="F308" i="6"/>
  <c r="F304" i="6"/>
  <c r="F295" i="6"/>
  <c r="F294" i="6"/>
  <c r="F292" i="6"/>
  <c r="F286" i="6"/>
  <c r="F282" i="6"/>
  <c r="F239" i="6"/>
  <c r="F237" i="6"/>
  <c r="F228" i="6"/>
  <c r="F227" i="6"/>
  <c r="F226" i="6"/>
  <c r="B322" i="6"/>
  <c r="B321" i="6"/>
  <c r="B320" i="6"/>
  <c r="F275" i="6"/>
  <c r="F276" i="6"/>
  <c r="F277" i="6"/>
  <c r="F278" i="6"/>
  <c r="E333" i="6"/>
  <c r="F332" i="6"/>
  <c r="E324" i="6"/>
  <c r="G274" i="6"/>
  <c r="H274" i="6" s="1"/>
  <c r="F274" i="6"/>
  <c r="G273" i="6"/>
  <c r="H273" i="6" s="1"/>
  <c r="F273" i="6"/>
  <c r="G272" i="6"/>
  <c r="H272" i="6" s="1"/>
  <c r="F272" i="6"/>
  <c r="G271" i="6"/>
  <c r="H271" i="6" s="1"/>
  <c r="F271" i="6"/>
  <c r="G270" i="6"/>
  <c r="H270" i="6" s="1"/>
  <c r="F270" i="6"/>
  <c r="G269" i="6"/>
  <c r="H269" i="6" s="1"/>
  <c r="F269" i="6"/>
  <c r="G268" i="6"/>
  <c r="H268" i="6" s="1"/>
  <c r="F268" i="6"/>
  <c r="G267" i="6"/>
  <c r="H267" i="6" s="1"/>
  <c r="F267" i="6"/>
  <c r="G266" i="6"/>
  <c r="H266" i="6" s="1"/>
  <c r="F266" i="6"/>
  <c r="G265" i="6"/>
  <c r="H265" i="6" s="1"/>
  <c r="F265" i="6"/>
  <c r="G264" i="6"/>
  <c r="H264" i="6" s="1"/>
  <c r="F264" i="6"/>
  <c r="G263" i="6"/>
  <c r="H263" i="6" s="1"/>
  <c r="F263" i="6"/>
  <c r="G262" i="6"/>
  <c r="H262" i="6" s="1"/>
  <c r="F262" i="6"/>
  <c r="G261" i="6"/>
  <c r="H261" i="6" s="1"/>
  <c r="F261" i="6"/>
  <c r="G260" i="6"/>
  <c r="H260" i="6" s="1"/>
  <c r="F260" i="6"/>
  <c r="G259" i="6"/>
  <c r="H259" i="6" s="1"/>
  <c r="F259" i="6"/>
  <c r="G258" i="6"/>
  <c r="H258" i="6" s="1"/>
  <c r="F258" i="6"/>
  <c r="G257" i="6"/>
  <c r="H257" i="6" s="1"/>
  <c r="F257" i="6"/>
  <c r="G256" i="6"/>
  <c r="H256" i="6" s="1"/>
  <c r="F256" i="6"/>
  <c r="G255" i="6"/>
  <c r="H255" i="6" s="1"/>
  <c r="F255" i="6"/>
  <c r="G254" i="6"/>
  <c r="H254" i="6" s="1"/>
  <c r="F254" i="6"/>
  <c r="G253" i="6"/>
  <c r="H253" i="6" s="1"/>
  <c r="F253" i="6"/>
  <c r="G252" i="6"/>
  <c r="H252" i="6" s="1"/>
  <c r="F252" i="6"/>
  <c r="G251" i="6"/>
  <c r="H251" i="6" s="1"/>
  <c r="F251" i="6"/>
  <c r="G250" i="6"/>
  <c r="H250" i="6" s="1"/>
  <c r="F250" i="6"/>
  <c r="G249" i="6"/>
  <c r="H249" i="6" s="1"/>
  <c r="F249" i="6"/>
  <c r="G248" i="6"/>
  <c r="H248" i="6" s="1"/>
  <c r="F248" i="6"/>
  <c r="G247" i="6"/>
  <c r="H247" i="6" s="1"/>
  <c r="F247" i="6"/>
  <c r="G246" i="6"/>
  <c r="H246" i="6" s="1"/>
  <c r="F246" i="6"/>
  <c r="G245" i="6"/>
  <c r="H245" i="6" s="1"/>
  <c r="F245" i="6"/>
  <c r="G244" i="6"/>
  <c r="H244" i="6" s="1"/>
  <c r="F244" i="6"/>
  <c r="G243" i="6"/>
  <c r="H243" i="6" s="1"/>
  <c r="F243" i="6"/>
  <c r="G242" i="6"/>
  <c r="H242" i="6" s="1"/>
  <c r="F242" i="6"/>
  <c r="G241" i="6"/>
  <c r="H241" i="6" s="1"/>
  <c r="F241" i="6"/>
  <c r="G240" i="6"/>
  <c r="H240" i="6" s="1"/>
  <c r="F240" i="6"/>
  <c r="G239" i="6"/>
  <c r="H239" i="6" s="1"/>
  <c r="G238" i="6"/>
  <c r="H238" i="6" s="1"/>
  <c r="F238" i="6"/>
  <c r="G237" i="6"/>
  <c r="H237" i="6" s="1"/>
  <c r="G236" i="6"/>
  <c r="H236" i="6" s="1"/>
  <c r="F236" i="6"/>
  <c r="G235" i="6"/>
  <c r="H235" i="6" s="1"/>
  <c r="F235" i="6"/>
  <c r="G234" i="6"/>
  <c r="H234" i="6" s="1"/>
  <c r="F234" i="6"/>
  <c r="G233" i="6"/>
  <c r="H233" i="6" s="1"/>
  <c r="F233" i="6"/>
  <c r="G232" i="6"/>
  <c r="H232" i="6" s="1"/>
  <c r="F232" i="6"/>
  <c r="G231" i="6"/>
  <c r="H231" i="6" s="1"/>
  <c r="F231" i="6"/>
  <c r="G230" i="6"/>
  <c r="H230" i="6" s="1"/>
  <c r="F230" i="6"/>
  <c r="G229" i="6"/>
  <c r="H229" i="6" s="1"/>
  <c r="F229" i="6"/>
  <c r="G228" i="6"/>
  <c r="H228" i="6" s="1"/>
  <c r="G227" i="6"/>
  <c r="H227" i="6" s="1"/>
  <c r="G226" i="6"/>
  <c r="H226" i="6" s="1"/>
  <c r="G225" i="6"/>
  <c r="H225" i="6" s="1"/>
  <c r="F225" i="6"/>
  <c r="G224" i="6"/>
  <c r="H224" i="6" s="1"/>
  <c r="F224" i="6"/>
  <c r="G223" i="6"/>
  <c r="H223" i="6" s="1"/>
  <c r="F223" i="6"/>
  <c r="G222" i="6"/>
  <c r="H222" i="6" s="1"/>
  <c r="F222" i="6"/>
  <c r="G221" i="6"/>
  <c r="H221" i="6" s="1"/>
  <c r="F221" i="6"/>
  <c r="G220" i="6"/>
  <c r="H220" i="6" s="1"/>
  <c r="F220" i="6"/>
  <c r="G219" i="6"/>
  <c r="H219" i="6" s="1"/>
  <c r="F219" i="6"/>
  <c r="G218" i="6"/>
  <c r="H218" i="6" s="1"/>
  <c r="F218" i="6"/>
  <c r="G217" i="6"/>
  <c r="H217" i="6" s="1"/>
  <c r="F217" i="6"/>
  <c r="G216" i="6"/>
  <c r="H216" i="6" s="1"/>
  <c r="F216" i="6"/>
  <c r="G215" i="6"/>
  <c r="H215" i="6" s="1"/>
  <c r="F215" i="6"/>
  <c r="G214" i="6"/>
  <c r="H214" i="6" s="1"/>
  <c r="F214" i="6"/>
  <c r="G213" i="6"/>
  <c r="H213" i="6" s="1"/>
  <c r="F213" i="6"/>
  <c r="G212" i="6"/>
  <c r="H212" i="6" s="1"/>
  <c r="F212" i="6"/>
  <c r="G211" i="6"/>
  <c r="H211" i="6" s="1"/>
  <c r="F211" i="6"/>
  <c r="G210" i="6"/>
  <c r="H210" i="6" s="1"/>
  <c r="F210" i="6"/>
  <c r="G209" i="6"/>
  <c r="H209" i="6" s="1"/>
  <c r="F209" i="6"/>
  <c r="G208" i="6"/>
  <c r="H208" i="6" s="1"/>
  <c r="F208" i="6"/>
  <c r="G207" i="6"/>
  <c r="H207" i="6" s="1"/>
  <c r="F207" i="6"/>
  <c r="G206" i="6"/>
  <c r="H206" i="6" s="1"/>
  <c r="F206" i="6"/>
  <c r="G205" i="6"/>
  <c r="H205" i="6" s="1"/>
  <c r="F205" i="6"/>
  <c r="G204" i="6"/>
  <c r="H204" i="6" s="1"/>
  <c r="F204" i="6"/>
  <c r="G203" i="6"/>
  <c r="H203" i="6" s="1"/>
  <c r="F203" i="6"/>
  <c r="G202" i="6"/>
  <c r="H202" i="6" s="1"/>
  <c r="F202" i="6"/>
  <c r="G201" i="6"/>
  <c r="H201" i="6" s="1"/>
  <c r="F201" i="6"/>
  <c r="G200" i="6"/>
  <c r="H200" i="6" s="1"/>
  <c r="F200" i="6"/>
  <c r="G199" i="6"/>
  <c r="H199" i="6" s="1"/>
  <c r="F199" i="6"/>
  <c r="G198" i="6"/>
  <c r="H198" i="6" s="1"/>
  <c r="F198" i="6"/>
  <c r="G197" i="6"/>
  <c r="H197" i="6" s="1"/>
  <c r="F197" i="6"/>
  <c r="G196" i="6"/>
  <c r="H196" i="6" s="1"/>
  <c r="F196" i="6"/>
  <c r="G195" i="6"/>
  <c r="H195" i="6" s="1"/>
  <c r="F195" i="6"/>
  <c r="G194" i="6"/>
  <c r="H194" i="6" s="1"/>
  <c r="F194" i="6"/>
  <c r="G193" i="6"/>
  <c r="H193" i="6" s="1"/>
  <c r="F193" i="6"/>
  <c r="G192" i="6"/>
  <c r="H192" i="6" s="1"/>
  <c r="F192" i="6"/>
  <c r="G191" i="6"/>
  <c r="H191" i="6" s="1"/>
  <c r="F191" i="6"/>
  <c r="G190" i="6"/>
  <c r="H190" i="6" s="1"/>
  <c r="F190" i="6"/>
  <c r="G189" i="6"/>
  <c r="H189" i="6" s="1"/>
  <c r="F189" i="6"/>
  <c r="G188" i="6"/>
  <c r="H188" i="6" s="1"/>
  <c r="F188" i="6"/>
  <c r="G187" i="6"/>
  <c r="H187" i="6" s="1"/>
  <c r="F187" i="6"/>
  <c r="G186" i="6"/>
  <c r="H186" i="6" s="1"/>
  <c r="F186" i="6"/>
  <c r="G185" i="6"/>
  <c r="H185" i="6" s="1"/>
  <c r="F185" i="6"/>
  <c r="G184" i="6"/>
  <c r="H184" i="6" s="1"/>
  <c r="F184" i="6"/>
  <c r="G183" i="6"/>
  <c r="H183" i="6" s="1"/>
  <c r="F183" i="6"/>
  <c r="G182" i="6"/>
  <c r="H182" i="6" s="1"/>
  <c r="F182" i="6"/>
  <c r="G181" i="6"/>
  <c r="H181" i="6" s="1"/>
  <c r="F181" i="6"/>
  <c r="G180" i="6"/>
  <c r="H180" i="6" s="1"/>
  <c r="F180" i="6"/>
  <c r="G179" i="6"/>
  <c r="H179" i="6" s="1"/>
  <c r="F179" i="6"/>
  <c r="G178" i="6"/>
  <c r="H178" i="6" s="1"/>
  <c r="F178" i="6"/>
  <c r="G177" i="6"/>
  <c r="H177" i="6" s="1"/>
  <c r="F177" i="6"/>
  <c r="G176" i="6"/>
  <c r="H176" i="6" s="1"/>
  <c r="F176" i="6"/>
  <c r="G175" i="6"/>
  <c r="H175" i="6" s="1"/>
  <c r="F175" i="6"/>
  <c r="G174" i="6"/>
  <c r="H174" i="6" s="1"/>
  <c r="F174" i="6"/>
  <c r="G173" i="6"/>
  <c r="H173" i="6" s="1"/>
  <c r="F173" i="6"/>
  <c r="G172" i="6"/>
  <c r="H172" i="6" s="1"/>
  <c r="F172" i="6"/>
  <c r="G171" i="6"/>
  <c r="H171" i="6" s="1"/>
  <c r="F171" i="6"/>
  <c r="G170" i="6"/>
  <c r="H170" i="6" s="1"/>
  <c r="F170" i="6"/>
  <c r="G169" i="6"/>
  <c r="H169" i="6" s="1"/>
  <c r="F169" i="6"/>
  <c r="G168" i="6"/>
  <c r="H168" i="6" s="1"/>
  <c r="F168" i="6"/>
  <c r="G167" i="6"/>
  <c r="H167" i="6" s="1"/>
  <c r="F167" i="6"/>
  <c r="G166" i="6"/>
  <c r="H166" i="6" s="1"/>
  <c r="F166" i="6"/>
  <c r="G165" i="6"/>
  <c r="H165" i="6" s="1"/>
  <c r="F165" i="6"/>
  <c r="G164" i="6"/>
  <c r="H164" i="6" s="1"/>
  <c r="F164" i="6"/>
  <c r="G163" i="6"/>
  <c r="H163" i="6" s="1"/>
  <c r="F163" i="6"/>
  <c r="G162" i="6"/>
  <c r="H162" i="6" s="1"/>
  <c r="F162" i="6"/>
  <c r="G161" i="6"/>
  <c r="H161" i="6" s="1"/>
  <c r="F161" i="6"/>
  <c r="G160" i="6"/>
  <c r="H160" i="6" s="1"/>
  <c r="F160" i="6"/>
  <c r="G159" i="6"/>
  <c r="H159" i="6" s="1"/>
  <c r="F159" i="6"/>
  <c r="G158" i="6"/>
  <c r="H158" i="6" s="1"/>
  <c r="F158" i="6"/>
  <c r="G157" i="6"/>
  <c r="H157" i="6" s="1"/>
  <c r="F157" i="6"/>
  <c r="G156" i="6"/>
  <c r="H156" i="6" s="1"/>
  <c r="F156" i="6"/>
  <c r="G155" i="6"/>
  <c r="H155" i="6" s="1"/>
  <c r="F155" i="6"/>
  <c r="G154" i="6"/>
  <c r="H154" i="6" s="1"/>
  <c r="F154" i="6"/>
  <c r="G153" i="6"/>
  <c r="H153" i="6" s="1"/>
  <c r="F153" i="6"/>
  <c r="G152" i="6"/>
  <c r="H152" i="6" s="1"/>
  <c r="F152" i="6"/>
  <c r="G151" i="6"/>
  <c r="H151" i="6" s="1"/>
  <c r="F151" i="6"/>
  <c r="G150" i="6"/>
  <c r="H150" i="6" s="1"/>
  <c r="F150" i="6"/>
  <c r="G149" i="6"/>
  <c r="H149" i="6" s="1"/>
  <c r="F149" i="6"/>
  <c r="G148" i="6"/>
  <c r="H148" i="6" s="1"/>
  <c r="F148" i="6"/>
  <c r="G147" i="6"/>
  <c r="H147" i="6" s="1"/>
  <c r="F147" i="6"/>
  <c r="G146" i="6"/>
  <c r="H146" i="6" s="1"/>
  <c r="F146" i="6"/>
  <c r="G145" i="6"/>
  <c r="H145" i="6" s="1"/>
  <c r="F145" i="6"/>
  <c r="G144" i="6"/>
  <c r="H144" i="6" s="1"/>
  <c r="F144" i="6"/>
  <c r="G143" i="6"/>
  <c r="H143" i="6" s="1"/>
  <c r="F143" i="6"/>
  <c r="G142" i="6"/>
  <c r="H142" i="6" s="1"/>
  <c r="F142" i="6"/>
  <c r="G141" i="6"/>
  <c r="H141" i="6" s="1"/>
  <c r="F141" i="6"/>
  <c r="G140" i="6"/>
  <c r="H140" i="6" s="1"/>
  <c r="F140" i="6"/>
  <c r="G139" i="6"/>
  <c r="H139" i="6" s="1"/>
  <c r="F139" i="6"/>
  <c r="G138" i="6"/>
  <c r="H138" i="6" s="1"/>
  <c r="F138" i="6"/>
  <c r="G137" i="6"/>
  <c r="H137" i="6" s="1"/>
  <c r="F137" i="6"/>
  <c r="G136" i="6"/>
  <c r="H136" i="6" s="1"/>
  <c r="F136" i="6"/>
  <c r="G135" i="6"/>
  <c r="H135" i="6" s="1"/>
  <c r="F135" i="6"/>
  <c r="G134" i="6"/>
  <c r="H134" i="6" s="1"/>
  <c r="F134" i="6"/>
  <c r="G133" i="6"/>
  <c r="H133" i="6" s="1"/>
  <c r="F133" i="6"/>
  <c r="G132" i="6"/>
  <c r="H132" i="6" s="1"/>
  <c r="F132" i="6"/>
  <c r="G131" i="6"/>
  <c r="H131" i="6" s="1"/>
  <c r="F131" i="6"/>
  <c r="G130" i="6"/>
  <c r="H130" i="6" s="1"/>
  <c r="F130" i="6"/>
  <c r="G129" i="6"/>
  <c r="H129" i="6" s="1"/>
  <c r="F129" i="6"/>
  <c r="G128" i="6"/>
  <c r="H128" i="6" s="1"/>
  <c r="F128" i="6"/>
  <c r="G127" i="6"/>
  <c r="H127" i="6" s="1"/>
  <c r="F127" i="6"/>
  <c r="G126" i="6"/>
  <c r="H126" i="6" s="1"/>
  <c r="F126" i="6"/>
  <c r="G125" i="6"/>
  <c r="H125" i="6" s="1"/>
  <c r="F125" i="6"/>
  <c r="G124" i="6"/>
  <c r="H124" i="6" s="1"/>
  <c r="F124" i="6"/>
  <c r="G123" i="6"/>
  <c r="H123" i="6" s="1"/>
  <c r="F123" i="6"/>
  <c r="G122" i="6"/>
  <c r="H122" i="6" s="1"/>
  <c r="F122" i="6"/>
  <c r="G121" i="6"/>
  <c r="H121" i="6" s="1"/>
  <c r="F121" i="6"/>
  <c r="G120" i="6"/>
  <c r="H120" i="6" s="1"/>
  <c r="F120" i="6"/>
  <c r="G119" i="6"/>
  <c r="H119" i="6" s="1"/>
  <c r="F119" i="6"/>
  <c r="G118" i="6"/>
  <c r="H118" i="6" s="1"/>
  <c r="F118" i="6"/>
  <c r="G117" i="6"/>
  <c r="H117" i="6" s="1"/>
  <c r="F117" i="6"/>
  <c r="G116" i="6"/>
  <c r="H116" i="6" s="1"/>
  <c r="F116" i="6"/>
  <c r="G115" i="6"/>
  <c r="H115" i="6" s="1"/>
  <c r="F115" i="6"/>
  <c r="G114" i="6"/>
  <c r="H114" i="6" s="1"/>
  <c r="F114" i="6"/>
  <c r="G113" i="6"/>
  <c r="H113" i="6" s="1"/>
  <c r="F113" i="6"/>
  <c r="G112" i="6"/>
  <c r="H112" i="6" s="1"/>
  <c r="F112" i="6"/>
  <c r="G111" i="6"/>
  <c r="H111" i="6" s="1"/>
  <c r="F111" i="6"/>
  <c r="G110" i="6"/>
  <c r="H110" i="6" s="1"/>
  <c r="F110" i="6"/>
  <c r="G109" i="6"/>
  <c r="H109" i="6" s="1"/>
  <c r="F109" i="6"/>
  <c r="G108" i="6"/>
  <c r="H108" i="6" s="1"/>
  <c r="F108" i="6"/>
  <c r="G107" i="6"/>
  <c r="H107" i="6" s="1"/>
  <c r="F107" i="6"/>
  <c r="G106" i="6"/>
  <c r="H106" i="6" s="1"/>
  <c r="F106" i="6"/>
  <c r="G105" i="6"/>
  <c r="H105" i="6" s="1"/>
  <c r="F105" i="6"/>
  <c r="G104" i="6"/>
  <c r="H104" i="6" s="1"/>
  <c r="F104" i="6"/>
  <c r="G103" i="6"/>
  <c r="H103" i="6" s="1"/>
  <c r="F103" i="6"/>
  <c r="G102" i="6"/>
  <c r="H102" i="6" s="1"/>
  <c r="F102" i="6"/>
  <c r="G101" i="6"/>
  <c r="H101" i="6" s="1"/>
  <c r="F101" i="6"/>
  <c r="G100" i="6"/>
  <c r="H100" i="6" s="1"/>
  <c r="F100" i="6"/>
  <c r="G99" i="6"/>
  <c r="H99" i="6" s="1"/>
  <c r="F99" i="6"/>
  <c r="G98" i="6"/>
  <c r="H98" i="6" s="1"/>
  <c r="F98" i="6"/>
  <c r="G97" i="6"/>
  <c r="H97" i="6" s="1"/>
  <c r="F97" i="6"/>
  <c r="G96" i="6"/>
  <c r="H96" i="6" s="1"/>
  <c r="F96" i="6"/>
  <c r="G95" i="6"/>
  <c r="H95" i="6" s="1"/>
  <c r="F95" i="6"/>
  <c r="G94" i="6"/>
  <c r="H94" i="6" s="1"/>
  <c r="F94" i="6"/>
  <c r="G93" i="6"/>
  <c r="H93" i="6" s="1"/>
  <c r="F93" i="6"/>
  <c r="G92" i="6"/>
  <c r="H92" i="6" s="1"/>
  <c r="F92" i="6"/>
  <c r="G91" i="6"/>
  <c r="H91" i="6" s="1"/>
  <c r="F91" i="6"/>
  <c r="G90" i="6"/>
  <c r="H90" i="6" s="1"/>
  <c r="F90" i="6"/>
  <c r="G89" i="6"/>
  <c r="H89" i="6" s="1"/>
  <c r="F89" i="6"/>
  <c r="G88" i="6"/>
  <c r="H88" i="6" s="1"/>
  <c r="F88" i="6"/>
  <c r="G87" i="6"/>
  <c r="H87" i="6" s="1"/>
  <c r="F87" i="6"/>
  <c r="G86" i="6"/>
  <c r="H86" i="6" s="1"/>
  <c r="F86" i="6"/>
  <c r="G85" i="6"/>
  <c r="H85" i="6" s="1"/>
  <c r="F85" i="6"/>
  <c r="G84" i="6"/>
  <c r="H84" i="6" s="1"/>
  <c r="F84" i="6"/>
  <c r="G83" i="6"/>
  <c r="H83" i="6" s="1"/>
  <c r="F83" i="6"/>
  <c r="G82" i="6"/>
  <c r="H82" i="6" s="1"/>
  <c r="F82" i="6"/>
  <c r="G81" i="6"/>
  <c r="H81" i="6" s="1"/>
  <c r="F81" i="6"/>
  <c r="G80" i="6"/>
  <c r="H80" i="6" s="1"/>
  <c r="F80" i="6"/>
  <c r="G79" i="6"/>
  <c r="H79" i="6" s="1"/>
  <c r="F79" i="6"/>
  <c r="G78" i="6"/>
  <c r="H78" i="6" s="1"/>
  <c r="F78" i="6"/>
  <c r="G77" i="6"/>
  <c r="H77" i="6" s="1"/>
  <c r="F77" i="6"/>
  <c r="G76" i="6"/>
  <c r="H76" i="6" s="1"/>
  <c r="F76" i="6"/>
  <c r="G75" i="6"/>
  <c r="H75" i="6" s="1"/>
  <c r="F75" i="6"/>
  <c r="G74" i="6"/>
  <c r="H74" i="6" s="1"/>
  <c r="F74" i="6"/>
  <c r="G73" i="6"/>
  <c r="H73" i="6" s="1"/>
  <c r="F73" i="6"/>
  <c r="G72" i="6"/>
  <c r="H72" i="6" s="1"/>
  <c r="F72" i="6"/>
  <c r="G71" i="6"/>
  <c r="H71" i="6" s="1"/>
  <c r="F71" i="6"/>
  <c r="G70" i="6"/>
  <c r="H70" i="6" s="1"/>
  <c r="F70" i="6"/>
  <c r="G69" i="6"/>
  <c r="H69" i="6" s="1"/>
  <c r="F69" i="6"/>
  <c r="G68" i="6"/>
  <c r="H68" i="6" s="1"/>
  <c r="F68" i="6"/>
  <c r="G67" i="6"/>
  <c r="H67" i="6" s="1"/>
  <c r="F67" i="6"/>
  <c r="G66" i="6"/>
  <c r="H66" i="6" s="1"/>
  <c r="F66" i="6"/>
  <c r="G65" i="6"/>
  <c r="H65" i="6" s="1"/>
  <c r="F65" i="6"/>
  <c r="G64" i="6"/>
  <c r="H64" i="6" s="1"/>
  <c r="F64" i="6"/>
  <c r="G63" i="6"/>
  <c r="H63" i="6" s="1"/>
  <c r="F63" i="6"/>
  <c r="G62" i="6"/>
  <c r="H62" i="6" s="1"/>
  <c r="F62" i="6"/>
  <c r="G61" i="6"/>
  <c r="H61" i="6" s="1"/>
  <c r="F61" i="6"/>
  <c r="G60" i="6"/>
  <c r="H60" i="6" s="1"/>
  <c r="F60" i="6"/>
  <c r="G59" i="6"/>
  <c r="H59" i="6" s="1"/>
  <c r="F59" i="6"/>
  <c r="G58" i="6"/>
  <c r="H58" i="6" s="1"/>
  <c r="F58" i="6"/>
  <c r="G57" i="6"/>
  <c r="H57" i="6" s="1"/>
  <c r="F57" i="6"/>
  <c r="G56" i="6"/>
  <c r="H56" i="6" s="1"/>
  <c r="F56" i="6"/>
  <c r="G55" i="6"/>
  <c r="H55" i="6" s="1"/>
  <c r="F55" i="6"/>
  <c r="G54" i="6"/>
  <c r="H54" i="6" s="1"/>
  <c r="F54" i="6"/>
  <c r="G53" i="6"/>
  <c r="H53" i="6" s="1"/>
  <c r="F53" i="6"/>
  <c r="G52" i="6"/>
  <c r="H52" i="6" s="1"/>
  <c r="F52" i="6"/>
  <c r="G51" i="6"/>
  <c r="H51" i="6" s="1"/>
  <c r="F51" i="6"/>
  <c r="G50" i="6"/>
  <c r="H50" i="6" s="1"/>
  <c r="F50" i="6"/>
  <c r="G49" i="6"/>
  <c r="H49" i="6" s="1"/>
  <c r="F49" i="6"/>
  <c r="G48" i="6"/>
  <c r="H48" i="6" s="1"/>
  <c r="F48" i="6"/>
  <c r="G47" i="6"/>
  <c r="H47" i="6" s="1"/>
  <c r="F47" i="6"/>
  <c r="G46" i="6"/>
  <c r="H46" i="6" s="1"/>
  <c r="F46" i="6"/>
  <c r="G45" i="6"/>
  <c r="H45" i="6" s="1"/>
  <c r="F45" i="6"/>
  <c r="G44" i="6"/>
  <c r="H44" i="6" s="1"/>
  <c r="F44" i="6"/>
  <c r="G43" i="6"/>
  <c r="H43" i="6" s="1"/>
  <c r="F43" i="6"/>
  <c r="G42" i="6"/>
  <c r="H42" i="6" s="1"/>
  <c r="F42" i="6"/>
  <c r="G41" i="6"/>
  <c r="H41" i="6" s="1"/>
  <c r="F41" i="6"/>
  <c r="G40" i="6"/>
  <c r="H40" i="6" s="1"/>
  <c r="F40" i="6"/>
  <c r="G39" i="6"/>
  <c r="H39" i="6" s="1"/>
  <c r="F39" i="6"/>
  <c r="G38" i="6"/>
  <c r="H38" i="6" s="1"/>
  <c r="F38" i="6"/>
  <c r="G37" i="6"/>
  <c r="H37" i="6" s="1"/>
  <c r="F37" i="6"/>
  <c r="G36" i="6"/>
  <c r="H36" i="6" s="1"/>
  <c r="F36" i="6"/>
  <c r="G35" i="6"/>
  <c r="H35" i="6" s="1"/>
  <c r="F35" i="6"/>
  <c r="G34" i="6"/>
  <c r="H34" i="6" s="1"/>
  <c r="F34" i="6"/>
  <c r="G33" i="6"/>
  <c r="H33" i="6" s="1"/>
  <c r="F33" i="6"/>
  <c r="G32" i="6"/>
  <c r="H32" i="6" s="1"/>
  <c r="F32" i="6"/>
  <c r="G31" i="6"/>
  <c r="H31" i="6" s="1"/>
  <c r="F31" i="6"/>
  <c r="G30" i="6"/>
  <c r="H30" i="6" s="1"/>
  <c r="F30" i="6"/>
  <c r="G29" i="6"/>
  <c r="H29" i="6" s="1"/>
  <c r="F29" i="6"/>
  <c r="G28" i="6"/>
  <c r="H28" i="6" s="1"/>
  <c r="F28" i="6"/>
  <c r="G27" i="6"/>
  <c r="H27" i="6" s="1"/>
  <c r="F27" i="6"/>
  <c r="G26" i="6"/>
  <c r="H26" i="6" s="1"/>
  <c r="F26" i="6"/>
  <c r="G25" i="6"/>
  <c r="H25" i="6" s="1"/>
  <c r="F25" i="6"/>
  <c r="G24" i="6"/>
  <c r="H24" i="6" s="1"/>
  <c r="F24" i="6"/>
  <c r="G23" i="6"/>
  <c r="H23" i="6" s="1"/>
  <c r="F23" i="6"/>
  <c r="G22" i="6"/>
  <c r="H22" i="6" s="1"/>
  <c r="F22" i="6"/>
  <c r="G21" i="6"/>
  <c r="H21" i="6" s="1"/>
  <c r="F21" i="6"/>
  <c r="G20" i="6"/>
  <c r="H20" i="6" s="1"/>
  <c r="F20" i="6"/>
  <c r="G19" i="6"/>
  <c r="H19" i="6" s="1"/>
  <c r="F19" i="6"/>
  <c r="G18" i="6"/>
  <c r="H18" i="6" s="1"/>
  <c r="F18" i="6"/>
  <c r="G17" i="6"/>
  <c r="H17" i="6" s="1"/>
  <c r="F17" i="6"/>
  <c r="G16" i="6"/>
  <c r="H16" i="6" s="1"/>
  <c r="F16" i="6"/>
  <c r="G15" i="6"/>
  <c r="H15" i="6" s="1"/>
  <c r="F15" i="6"/>
  <c r="G14" i="6"/>
  <c r="H14" i="6" s="1"/>
  <c r="F14" i="6"/>
  <c r="G13" i="6"/>
  <c r="H13" i="6" s="1"/>
  <c r="F13" i="6"/>
  <c r="G12" i="6"/>
  <c r="H12" i="6" s="1"/>
  <c r="F12" i="6"/>
  <c r="G11" i="6"/>
  <c r="H11" i="6" s="1"/>
  <c r="F11" i="6"/>
  <c r="G10" i="6"/>
  <c r="H10" i="6" s="1"/>
  <c r="F10" i="6"/>
  <c r="G9" i="6"/>
  <c r="H9" i="6" s="1"/>
  <c r="F9" i="6"/>
  <c r="G8" i="6"/>
  <c r="H8" i="6" s="1"/>
  <c r="F8" i="6"/>
  <c r="G7" i="6"/>
  <c r="H7" i="6" s="1"/>
  <c r="F7" i="6"/>
  <c r="G6" i="6"/>
  <c r="H6" i="6" s="1"/>
  <c r="F6" i="6"/>
  <c r="G5" i="6"/>
  <c r="H5" i="6" s="1"/>
  <c r="F5" i="6"/>
  <c r="G4" i="6"/>
  <c r="H4" i="6" s="1"/>
  <c r="F4" i="6"/>
  <c r="G3" i="6"/>
  <c r="H3" i="6" s="1"/>
  <c r="F3" i="6"/>
  <c r="Q248" i="6" l="1"/>
  <c r="H278" i="6"/>
  <c r="Q247" i="6" s="1"/>
  <c r="B323" i="6"/>
  <c r="G4" i="1"/>
  <c r="H4" i="1" s="1"/>
  <c r="G5" i="1"/>
  <c r="H5" i="1" s="1"/>
  <c r="G6" i="1"/>
  <c r="H6" i="1" s="1"/>
  <c r="G7" i="1"/>
  <c r="H7" i="1" s="1"/>
  <c r="G8" i="1"/>
  <c r="H8" i="1" s="1"/>
  <c r="G9" i="1"/>
  <c r="H9" i="1" s="1"/>
  <c r="G10" i="1"/>
  <c r="H10" i="1" s="1"/>
  <c r="G11" i="1"/>
  <c r="H11" i="1" s="1"/>
  <c r="G12" i="1"/>
  <c r="H12" i="1" s="1"/>
  <c r="G13" i="1"/>
  <c r="H13" i="1" s="1"/>
  <c r="G14" i="1"/>
  <c r="H14" i="1" s="1"/>
  <c r="G15" i="1"/>
  <c r="H15" i="1" s="1"/>
  <c r="G16" i="1"/>
  <c r="H16" i="1" s="1"/>
  <c r="G17" i="1"/>
  <c r="H17" i="1" s="1"/>
  <c r="G18" i="1"/>
  <c r="H18" i="1" s="1"/>
  <c r="G19" i="1"/>
  <c r="H19" i="1" s="1"/>
  <c r="G20" i="1"/>
  <c r="H20" i="1" s="1"/>
  <c r="G21" i="1"/>
  <c r="H21" i="1" s="1"/>
  <c r="G22" i="1"/>
  <c r="H22" i="1" s="1"/>
  <c r="G23" i="1"/>
  <c r="H23" i="1" s="1"/>
  <c r="G24" i="1"/>
  <c r="H24" i="1" s="1"/>
  <c r="G25" i="1"/>
  <c r="H25" i="1" s="1"/>
  <c r="G26" i="1"/>
  <c r="H26" i="1" s="1"/>
  <c r="G27" i="1"/>
  <c r="H27" i="1" s="1"/>
  <c r="G28" i="1"/>
  <c r="H28" i="1" s="1"/>
  <c r="G29" i="1"/>
  <c r="H29" i="1" s="1"/>
  <c r="G30" i="1"/>
  <c r="H30" i="1" s="1"/>
  <c r="G31" i="1"/>
  <c r="H31" i="1" s="1"/>
  <c r="G32" i="1"/>
  <c r="H32" i="1" s="1"/>
  <c r="G33" i="1"/>
  <c r="H33" i="1" s="1"/>
  <c r="G34" i="1"/>
  <c r="H34" i="1" s="1"/>
  <c r="G35" i="1"/>
  <c r="H35" i="1" s="1"/>
  <c r="G36" i="1"/>
  <c r="H36" i="1" s="1"/>
  <c r="G37" i="1"/>
  <c r="H37" i="1" s="1"/>
  <c r="G38" i="1"/>
  <c r="H38" i="1" s="1"/>
  <c r="G39" i="1"/>
  <c r="H39" i="1" s="1"/>
  <c r="G40" i="1"/>
  <c r="H40" i="1" s="1"/>
  <c r="G41" i="1"/>
  <c r="H41" i="1" s="1"/>
  <c r="G42" i="1"/>
  <c r="H42" i="1" s="1"/>
  <c r="G43" i="1"/>
  <c r="H43" i="1" s="1"/>
  <c r="G44" i="1"/>
  <c r="H44" i="1" s="1"/>
  <c r="G45" i="1"/>
  <c r="H45" i="1" s="1"/>
  <c r="G46" i="1"/>
  <c r="H46" i="1" s="1"/>
  <c r="G47" i="1"/>
  <c r="H47" i="1" s="1"/>
  <c r="G48" i="1"/>
  <c r="H48" i="1" s="1"/>
  <c r="G49" i="1"/>
  <c r="H49" i="1" s="1"/>
  <c r="G50" i="1"/>
  <c r="H50" i="1" s="1"/>
  <c r="G51" i="1"/>
  <c r="H51" i="1" s="1"/>
  <c r="G52" i="1"/>
  <c r="H52" i="1" s="1"/>
  <c r="G53" i="1"/>
  <c r="H53" i="1" s="1"/>
  <c r="G54" i="1"/>
  <c r="H54" i="1" s="1"/>
  <c r="G55" i="1"/>
  <c r="H55" i="1" s="1"/>
  <c r="G56" i="1"/>
  <c r="H56" i="1" s="1"/>
  <c r="G57" i="1"/>
  <c r="H57" i="1" s="1"/>
  <c r="G58" i="1"/>
  <c r="H58" i="1" s="1"/>
  <c r="G59" i="1"/>
  <c r="H59" i="1" s="1"/>
  <c r="G60" i="1"/>
  <c r="H60" i="1" s="1"/>
  <c r="G61" i="1"/>
  <c r="H61" i="1" s="1"/>
  <c r="G62" i="1"/>
  <c r="H62" i="1" s="1"/>
  <c r="G63" i="1"/>
  <c r="H63" i="1" s="1"/>
  <c r="G64" i="1"/>
  <c r="H64" i="1" s="1"/>
  <c r="G65" i="1"/>
  <c r="H65" i="1" s="1"/>
  <c r="G66" i="1"/>
  <c r="H66" i="1" s="1"/>
  <c r="G67" i="1"/>
  <c r="H67" i="1" s="1"/>
  <c r="G68" i="1"/>
  <c r="H68" i="1" s="1"/>
  <c r="G69" i="1"/>
  <c r="H69" i="1" s="1"/>
  <c r="G70" i="1"/>
  <c r="H70" i="1" s="1"/>
  <c r="G71" i="1"/>
  <c r="H71" i="1" s="1"/>
  <c r="G72" i="1"/>
  <c r="H72" i="1" s="1"/>
  <c r="G73" i="1"/>
  <c r="H73" i="1" s="1"/>
  <c r="G74" i="1"/>
  <c r="H74" i="1" s="1"/>
  <c r="G75" i="1"/>
  <c r="H75" i="1" s="1"/>
  <c r="G76" i="1"/>
  <c r="H76" i="1" s="1"/>
  <c r="G77" i="1"/>
  <c r="H77" i="1" s="1"/>
  <c r="G78" i="1"/>
  <c r="H78" i="1" s="1"/>
  <c r="G79" i="1"/>
  <c r="H79" i="1" s="1"/>
  <c r="G80" i="1"/>
  <c r="H80" i="1" s="1"/>
  <c r="G81" i="1"/>
  <c r="H81" i="1" s="1"/>
  <c r="G82" i="1"/>
  <c r="H82" i="1" s="1"/>
  <c r="G83" i="1"/>
  <c r="H83" i="1" s="1"/>
  <c r="G84" i="1"/>
  <c r="H84" i="1" s="1"/>
  <c r="G85" i="1"/>
  <c r="H85" i="1" s="1"/>
  <c r="G86" i="1"/>
  <c r="H86" i="1" s="1"/>
  <c r="G87" i="1"/>
  <c r="H87" i="1" s="1"/>
  <c r="G88" i="1"/>
  <c r="H88" i="1" s="1"/>
  <c r="G89" i="1"/>
  <c r="H89" i="1" s="1"/>
  <c r="G90" i="1"/>
  <c r="H90" i="1" s="1"/>
  <c r="G91" i="1"/>
  <c r="H91" i="1" s="1"/>
  <c r="G92" i="1"/>
  <c r="H92" i="1" s="1"/>
  <c r="G93" i="1"/>
  <c r="H93" i="1" s="1"/>
  <c r="G94" i="1"/>
  <c r="H94" i="1" s="1"/>
  <c r="G95" i="1"/>
  <c r="H95" i="1" s="1"/>
  <c r="G96" i="1"/>
  <c r="H96" i="1" s="1"/>
  <c r="G97" i="1"/>
  <c r="H97" i="1" s="1"/>
  <c r="G98" i="1"/>
  <c r="H98" i="1" s="1"/>
  <c r="G99" i="1"/>
  <c r="H99" i="1" s="1"/>
  <c r="G100" i="1"/>
  <c r="H100" i="1" s="1"/>
  <c r="G101" i="1"/>
  <c r="H101" i="1" s="1"/>
  <c r="G102" i="1"/>
  <c r="H102" i="1" s="1"/>
  <c r="G103" i="1"/>
  <c r="H103" i="1" s="1"/>
  <c r="G104" i="1"/>
  <c r="H104" i="1" s="1"/>
  <c r="G105" i="1"/>
  <c r="H105" i="1" s="1"/>
  <c r="G106" i="1"/>
  <c r="H106" i="1" s="1"/>
  <c r="G107" i="1"/>
  <c r="H107" i="1" s="1"/>
  <c r="G108" i="1"/>
  <c r="H108" i="1" s="1"/>
  <c r="G109" i="1"/>
  <c r="H109" i="1" s="1"/>
  <c r="G110" i="1"/>
  <c r="H110" i="1" s="1"/>
  <c r="G111" i="1"/>
  <c r="H111" i="1" s="1"/>
  <c r="G112" i="1"/>
  <c r="H112" i="1" s="1"/>
  <c r="G113" i="1"/>
  <c r="H113" i="1" s="1"/>
  <c r="G114" i="1"/>
  <c r="H114" i="1" s="1"/>
  <c r="G115" i="1"/>
  <c r="H115" i="1" s="1"/>
  <c r="G116" i="1"/>
  <c r="H116" i="1" s="1"/>
  <c r="G117" i="1"/>
  <c r="H117" i="1" s="1"/>
  <c r="G118" i="1"/>
  <c r="H118" i="1" s="1"/>
  <c r="G119" i="1"/>
  <c r="H119" i="1" s="1"/>
  <c r="G120" i="1"/>
  <c r="H120" i="1" s="1"/>
  <c r="G121" i="1"/>
  <c r="H121" i="1" s="1"/>
  <c r="G122" i="1"/>
  <c r="H122" i="1" s="1"/>
  <c r="G123" i="1"/>
  <c r="H123" i="1" s="1"/>
  <c r="G124" i="1"/>
  <c r="H124" i="1" s="1"/>
  <c r="G125" i="1"/>
  <c r="H125" i="1" s="1"/>
  <c r="G126" i="1"/>
  <c r="H126" i="1" s="1"/>
  <c r="G127" i="1"/>
  <c r="H127" i="1" s="1"/>
  <c r="G128" i="1"/>
  <c r="H128" i="1" s="1"/>
  <c r="G129" i="1"/>
  <c r="H129" i="1" s="1"/>
  <c r="G130" i="1"/>
  <c r="H130" i="1" s="1"/>
  <c r="G131" i="1"/>
  <c r="H131" i="1" s="1"/>
  <c r="G132" i="1"/>
  <c r="H132" i="1" s="1"/>
  <c r="G133" i="1"/>
  <c r="H133" i="1" s="1"/>
  <c r="G134" i="1"/>
  <c r="H134" i="1" s="1"/>
  <c r="G135" i="1"/>
  <c r="H135" i="1" s="1"/>
  <c r="G136" i="1"/>
  <c r="H136" i="1" s="1"/>
  <c r="G137" i="1"/>
  <c r="H137" i="1" s="1"/>
  <c r="G138" i="1"/>
  <c r="H138" i="1" s="1"/>
  <c r="G139" i="1"/>
  <c r="H139" i="1" s="1"/>
  <c r="G140" i="1"/>
  <c r="H140" i="1" s="1"/>
  <c r="G141" i="1"/>
  <c r="H141" i="1" s="1"/>
  <c r="G142" i="1"/>
  <c r="H142" i="1" s="1"/>
  <c r="G143" i="1"/>
  <c r="H143" i="1" s="1"/>
  <c r="G144" i="1"/>
  <c r="H144" i="1" s="1"/>
  <c r="G145" i="1"/>
  <c r="H145" i="1" s="1"/>
  <c r="G146" i="1"/>
  <c r="H146" i="1" s="1"/>
  <c r="G147" i="1"/>
  <c r="H147" i="1" s="1"/>
  <c r="G148" i="1"/>
  <c r="H148" i="1" s="1"/>
  <c r="G149" i="1"/>
  <c r="H149" i="1" s="1"/>
  <c r="G150" i="1"/>
  <c r="H150" i="1" s="1"/>
  <c r="G151" i="1"/>
  <c r="H151" i="1" s="1"/>
  <c r="G152" i="1"/>
  <c r="H152" i="1" s="1"/>
  <c r="G153" i="1"/>
  <c r="H153" i="1" s="1"/>
  <c r="G154" i="1"/>
  <c r="H154" i="1" s="1"/>
  <c r="G155" i="1"/>
  <c r="H155" i="1" s="1"/>
  <c r="G156" i="1"/>
  <c r="H156" i="1" s="1"/>
  <c r="G157" i="1"/>
  <c r="H157" i="1" s="1"/>
  <c r="G158" i="1"/>
  <c r="H158" i="1" s="1"/>
  <c r="G159" i="1"/>
  <c r="H159" i="1" s="1"/>
  <c r="G160" i="1"/>
  <c r="H160" i="1" s="1"/>
  <c r="G161" i="1"/>
  <c r="H161" i="1" s="1"/>
  <c r="G162" i="1"/>
  <c r="H162" i="1" s="1"/>
  <c r="G163" i="1"/>
  <c r="H163" i="1" s="1"/>
  <c r="G164" i="1"/>
  <c r="H164" i="1" s="1"/>
  <c r="G165" i="1"/>
  <c r="H165" i="1" s="1"/>
  <c r="G166" i="1"/>
  <c r="H166" i="1" s="1"/>
  <c r="G167" i="1"/>
  <c r="H167" i="1" s="1"/>
  <c r="G168" i="1"/>
  <c r="H168" i="1" s="1"/>
  <c r="G169" i="1"/>
  <c r="H169" i="1" s="1"/>
  <c r="G170" i="1"/>
  <c r="H170" i="1" s="1"/>
  <c r="G171" i="1"/>
  <c r="H171" i="1" s="1"/>
  <c r="G172" i="1"/>
  <c r="H172" i="1" s="1"/>
  <c r="G173" i="1"/>
  <c r="H173" i="1" s="1"/>
  <c r="G174" i="1"/>
  <c r="H174" i="1" s="1"/>
  <c r="G175" i="1"/>
  <c r="H175" i="1" s="1"/>
  <c r="G176" i="1"/>
  <c r="H176" i="1" s="1"/>
  <c r="G177" i="1"/>
  <c r="H177" i="1" s="1"/>
  <c r="G178" i="1"/>
  <c r="H178" i="1" s="1"/>
  <c r="G179" i="1"/>
  <c r="H179" i="1" s="1"/>
  <c r="G180" i="1"/>
  <c r="H180" i="1" s="1"/>
  <c r="G181" i="1"/>
  <c r="H181" i="1" s="1"/>
  <c r="G182" i="1"/>
  <c r="H182" i="1" s="1"/>
  <c r="G183" i="1"/>
  <c r="H183" i="1" s="1"/>
  <c r="G184" i="1"/>
  <c r="H184" i="1" s="1"/>
  <c r="G185" i="1"/>
  <c r="H185" i="1" s="1"/>
  <c r="G186" i="1"/>
  <c r="H186" i="1" s="1"/>
  <c r="G187" i="1"/>
  <c r="H187" i="1" s="1"/>
  <c r="G188" i="1"/>
  <c r="H188" i="1" s="1"/>
  <c r="G189" i="1"/>
  <c r="H189" i="1" s="1"/>
  <c r="G190" i="1"/>
  <c r="H190" i="1" s="1"/>
  <c r="G191" i="1"/>
  <c r="H191" i="1" s="1"/>
  <c r="G192" i="1"/>
  <c r="H192" i="1" s="1"/>
  <c r="G193" i="1"/>
  <c r="H193" i="1" s="1"/>
  <c r="G194" i="1"/>
  <c r="H194" i="1" s="1"/>
  <c r="G195" i="1"/>
  <c r="H195" i="1" s="1"/>
  <c r="G196" i="1"/>
  <c r="H196" i="1" s="1"/>
  <c r="G197" i="1"/>
  <c r="H197" i="1" s="1"/>
  <c r="G198" i="1"/>
  <c r="H198" i="1" s="1"/>
  <c r="G199" i="1"/>
  <c r="H199" i="1" s="1"/>
  <c r="G200" i="1"/>
  <c r="H200" i="1" s="1"/>
  <c r="G201" i="1"/>
  <c r="H201" i="1" s="1"/>
  <c r="G202" i="1"/>
  <c r="H202" i="1" s="1"/>
  <c r="G203" i="1"/>
  <c r="H203" i="1" s="1"/>
  <c r="G204" i="1"/>
  <c r="H204" i="1" s="1"/>
  <c r="G205" i="1"/>
  <c r="H205" i="1" s="1"/>
  <c r="G206" i="1"/>
  <c r="H206" i="1" s="1"/>
  <c r="G207" i="1"/>
  <c r="H207" i="1" s="1"/>
  <c r="G208" i="1"/>
  <c r="H208" i="1" s="1"/>
  <c r="G209" i="1"/>
  <c r="H209" i="1" s="1"/>
  <c r="G210" i="1"/>
  <c r="H210" i="1" s="1"/>
  <c r="G211" i="1"/>
  <c r="H211" i="1" s="1"/>
  <c r="G212" i="1"/>
  <c r="H212" i="1" s="1"/>
  <c r="G213" i="1"/>
  <c r="H213" i="1" s="1"/>
  <c r="G214" i="1"/>
  <c r="H214" i="1" s="1"/>
  <c r="G215" i="1"/>
  <c r="H215" i="1" s="1"/>
  <c r="G216" i="1"/>
  <c r="H216" i="1" s="1"/>
  <c r="G217" i="1"/>
  <c r="H217" i="1" s="1"/>
  <c r="G218" i="1"/>
  <c r="H218" i="1" s="1"/>
  <c r="G219" i="1"/>
  <c r="H219" i="1" s="1"/>
  <c r="G220" i="1"/>
  <c r="H220" i="1" s="1"/>
  <c r="G221" i="1"/>
  <c r="H221" i="1" s="1"/>
  <c r="G222" i="1"/>
  <c r="H222" i="1" s="1"/>
  <c r="G223" i="1"/>
  <c r="H223" i="1" s="1"/>
  <c r="G224" i="1"/>
  <c r="H224" i="1" s="1"/>
  <c r="G225" i="1"/>
  <c r="H225" i="1" s="1"/>
  <c r="G226" i="1"/>
  <c r="H226" i="1" s="1"/>
  <c r="G227" i="1"/>
  <c r="H227" i="1" s="1"/>
  <c r="G228" i="1"/>
  <c r="H228" i="1" s="1"/>
  <c r="G229" i="1"/>
  <c r="H229" i="1" s="1"/>
  <c r="G230" i="1"/>
  <c r="H230" i="1" s="1"/>
  <c r="G231" i="1"/>
  <c r="H231" i="1" s="1"/>
  <c r="G232" i="1"/>
  <c r="H232" i="1" s="1"/>
  <c r="G233" i="1"/>
  <c r="H233" i="1" s="1"/>
  <c r="G234" i="1"/>
  <c r="H234" i="1" s="1"/>
  <c r="G235" i="1"/>
  <c r="H235" i="1" s="1"/>
  <c r="G236" i="1"/>
  <c r="H236" i="1" s="1"/>
  <c r="G237" i="1"/>
  <c r="H237" i="1" s="1"/>
  <c r="G238" i="1"/>
  <c r="H238" i="1" s="1"/>
  <c r="G239" i="1"/>
  <c r="H239" i="1" s="1"/>
  <c r="G240" i="1"/>
  <c r="H240" i="1" s="1"/>
  <c r="G241" i="1"/>
  <c r="H241" i="1" s="1"/>
  <c r="G242" i="1"/>
  <c r="H242" i="1" s="1"/>
  <c r="G243" i="1"/>
  <c r="H243" i="1" s="1"/>
  <c r="G244" i="1"/>
  <c r="H244" i="1" s="1"/>
  <c r="G245" i="1"/>
  <c r="H245" i="1" s="1"/>
  <c r="G246" i="1"/>
  <c r="H246" i="1" s="1"/>
  <c r="G247" i="1"/>
  <c r="H247" i="1" s="1"/>
  <c r="G248" i="1"/>
  <c r="H248" i="1" s="1"/>
  <c r="G249" i="1"/>
  <c r="H249" i="1" s="1"/>
  <c r="G250" i="1"/>
  <c r="H250" i="1" s="1"/>
  <c r="G251" i="1"/>
  <c r="H251" i="1" s="1"/>
  <c r="G252" i="1"/>
  <c r="H252" i="1" s="1"/>
  <c r="G253" i="1"/>
  <c r="H253" i="1" s="1"/>
  <c r="G254" i="1"/>
  <c r="H254" i="1" s="1"/>
  <c r="G255" i="1"/>
  <c r="H255" i="1" s="1"/>
  <c r="G256" i="1"/>
  <c r="H256" i="1" s="1"/>
  <c r="G257" i="1"/>
  <c r="H257" i="1" s="1"/>
  <c r="G258" i="1"/>
  <c r="H258" i="1" s="1"/>
  <c r="G259" i="1"/>
  <c r="H259" i="1" s="1"/>
  <c r="G260" i="1"/>
  <c r="H260" i="1" s="1"/>
  <c r="G261" i="1"/>
  <c r="H261" i="1" s="1"/>
  <c r="G262" i="1"/>
  <c r="H262" i="1" s="1"/>
  <c r="G263" i="1"/>
  <c r="H263" i="1" s="1"/>
  <c r="G264" i="1"/>
  <c r="H264" i="1" s="1"/>
  <c r="G265" i="1"/>
  <c r="H265" i="1" s="1"/>
  <c r="G266" i="1"/>
  <c r="H266" i="1" s="1"/>
  <c r="G267" i="1"/>
  <c r="H267" i="1" s="1"/>
  <c r="G268" i="1"/>
  <c r="H268" i="1" s="1"/>
  <c r="G269" i="1"/>
  <c r="H269" i="1" s="1"/>
  <c r="G270" i="1"/>
  <c r="H270" i="1" s="1"/>
  <c r="G271" i="1"/>
  <c r="H271" i="1" s="1"/>
  <c r="G272" i="1"/>
  <c r="H272" i="1" s="1"/>
  <c r="G273" i="1"/>
  <c r="H273" i="1" s="1"/>
  <c r="G274" i="1"/>
  <c r="H274" i="1" s="1"/>
  <c r="G3" i="1"/>
  <c r="H3" i="1" s="1"/>
  <c r="Q249" i="6" l="1"/>
  <c r="O277" i="1"/>
  <c r="O278"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0" i="1"/>
  <c r="F21" i="1"/>
  <c r="F22" i="1"/>
  <c r="F23" i="1"/>
  <c r="F24" i="1"/>
  <c r="F25" i="1"/>
  <c r="F4" i="1"/>
  <c r="F5" i="1"/>
  <c r="F6" i="1"/>
  <c r="F7" i="1"/>
  <c r="F8" i="1"/>
  <c r="F9" i="1"/>
  <c r="F10" i="1"/>
  <c r="F11" i="1"/>
  <c r="F12" i="1"/>
  <c r="F13" i="1"/>
  <c r="F14" i="1"/>
  <c r="F15" i="1"/>
  <c r="F16" i="1"/>
  <c r="F17" i="1"/>
  <c r="F18" i="1"/>
  <c r="F19" i="1"/>
  <c r="F3" i="1"/>
  <c r="K16" i="2"/>
  <c r="K15" i="2"/>
  <c r="K14" i="2"/>
  <c r="J17" i="2"/>
  <c r="F146" i="3" l="1"/>
  <c r="F145" i="3"/>
  <c r="F144" i="3"/>
  <c r="F143" i="3" l="1"/>
  <c r="E291" i="1"/>
  <c r="B280" i="1" l="1"/>
  <c r="B279" i="1"/>
  <c r="B278" i="1"/>
  <c r="B281" i="1" l="1"/>
  <c r="C290" i="1" l="1"/>
  <c r="F290" i="1" s="1"/>
  <c r="C289" i="1"/>
  <c r="F289" i="1" s="1"/>
  <c r="C288" i="1" l="1"/>
  <c r="F288" i="1" s="1"/>
  <c r="E284" i="1" l="1"/>
  <c r="E283" i="1"/>
  <c r="F141" i="2"/>
  <c r="E282" i="1"/>
</calcChain>
</file>

<file path=xl/sharedStrings.xml><?xml version="1.0" encoding="utf-8"?>
<sst xmlns="http://schemas.openxmlformats.org/spreadsheetml/2006/main" count="2097" uniqueCount="107">
  <si>
    <t>Gender</t>
  </si>
  <si>
    <t>Grade</t>
  </si>
  <si>
    <t>f</t>
  </si>
  <si>
    <t>m</t>
  </si>
  <si>
    <t>Backpack weight (lb)</t>
  </si>
  <si>
    <t>Total # of backpacks measured in the AM</t>
  </si>
  <si>
    <t>Total # of BPs Belonging to Female Students</t>
  </si>
  <si>
    <t>Total # of BPs Belonging to Male Students</t>
  </si>
  <si>
    <t>Grand Total</t>
  </si>
  <si>
    <t>Average of Backpack weight (lb)</t>
  </si>
  <si>
    <t>Average BP Weight</t>
  </si>
  <si>
    <t>Median BP Weight</t>
  </si>
  <si>
    <t>Row Labels</t>
  </si>
  <si>
    <t>Column1</t>
  </si>
  <si>
    <t>Column2</t>
  </si>
  <si>
    <t>Column3</t>
  </si>
  <si>
    <t>Average of Column3</t>
  </si>
  <si>
    <t>Avg. Weight of child (King County data)</t>
  </si>
  <si>
    <t>Column4</t>
  </si>
  <si>
    <t>http://www.cdc.gov/growthcharts/clinical_charts.htm</t>
  </si>
  <si>
    <t>Clinical Growth Charts</t>
  </si>
  <si>
    <t>61.0-117.0</t>
  </si>
  <si>
    <t>52.0-61.0</t>
  </si>
  <si>
    <t>68.0-135.0</t>
  </si>
  <si>
    <t>54.5-64.0</t>
  </si>
  <si>
    <t>75.0-147.0</t>
  </si>
  <si>
    <t>57.2-66.4</t>
  </si>
  <si>
    <t>83.5-158.0</t>
  </si>
  <si>
    <t>58.7-67.5</t>
  </si>
  <si>
    <t>Girls</t>
  </si>
  <si>
    <t>Average Values</t>
  </si>
  <si>
    <t>Normal Range</t>
  </si>
  <si>
    <t>Age (Years)</t>
  </si>
  <si>
    <t>Weight (Pounds)</t>
  </si>
  <si>
    <t>Length (Inches)</t>
  </si>
  <si>
    <t>Boys</t>
  </si>
  <si>
    <t>60.5-114.0</t>
  </si>
  <si>
    <t>66.5-130.0</t>
  </si>
  <si>
    <t>54.0-63.5</t>
  </si>
  <si>
    <t>74.5-144.0</t>
  </si>
  <si>
    <t>56.3-66.6</t>
  </si>
  <si>
    <t>84.0-159.5</t>
  </si>
  <si>
    <t>59.1-69.7</t>
  </si>
  <si>
    <t xml:space="preserve">Length </t>
  </si>
  <si>
    <t>Avg. BP  Weight</t>
  </si>
  <si>
    <t>Avg. Fem. Weight</t>
  </si>
  <si>
    <t>%body Weight</t>
  </si>
  <si>
    <t>Avg. Weight (lb)</t>
  </si>
  <si>
    <t>Average BP  Weight</t>
  </si>
  <si>
    <t>Average Female Sudent Weight</t>
  </si>
  <si>
    <t>Bin</t>
  </si>
  <si>
    <t>Avg. Fem Weight</t>
  </si>
  <si>
    <t>Avg. BP Weight</t>
  </si>
  <si>
    <t>Mean</t>
  </si>
  <si>
    <t>Standard Error</t>
  </si>
  <si>
    <t>Median</t>
  </si>
  <si>
    <t>Mode</t>
  </si>
  <si>
    <t>Standard Deviation</t>
  </si>
  <si>
    <t>Sample Variance</t>
  </si>
  <si>
    <t>Kurtosis</t>
  </si>
  <si>
    <t>Skewness</t>
  </si>
  <si>
    <t>Range</t>
  </si>
  <si>
    <t>Minimum</t>
  </si>
  <si>
    <t>Maximum</t>
  </si>
  <si>
    <t>Sum</t>
  </si>
  <si>
    <t>Count</t>
  </si>
  <si>
    <t>#measured</t>
  </si>
  <si>
    <t># BP/grade</t>
  </si>
  <si>
    <t>M</t>
  </si>
  <si>
    <t>F</t>
  </si>
  <si>
    <t xml:space="preserve">Male Students </t>
  </si>
  <si>
    <t>Maximum Recommended Values :  for 75lb male = 11.5 (max) and for 100lb male  = 16.5 lb</t>
  </si>
  <si>
    <t xml:space="preserve">CDC Provided Data </t>
  </si>
  <si>
    <t>Max Safe Weight</t>
  </si>
  <si>
    <t>Female Students</t>
  </si>
  <si>
    <t>Average Student Weight (lb)</t>
  </si>
  <si>
    <t>Total # of kids that were measured</t>
  </si>
  <si>
    <t>Extra lb</t>
  </si>
  <si>
    <t>Column5</t>
  </si>
  <si>
    <t>Column6</t>
  </si>
  <si>
    <t>Column7</t>
  </si>
  <si>
    <t>Number of students with backpacks that are under the maximum recommended BP weight</t>
  </si>
  <si>
    <t xml:space="preserve">Number of students with backpacks exceeding maximum recommended BP weight </t>
  </si>
  <si>
    <t>#</t>
  </si>
  <si>
    <t>Max recommended BP weight (per grade and gender)</t>
  </si>
  <si>
    <t>Difference: max recommended BP weight (lb) and actual BP weight.</t>
  </si>
  <si>
    <t>BP weight as a % of student's body weight</t>
  </si>
  <si>
    <t>Column Labels</t>
  </si>
  <si>
    <t>f Total</t>
  </si>
  <si>
    <t>Gender Total</t>
  </si>
  <si>
    <t>m Total</t>
  </si>
  <si>
    <t xml:space="preserve">It appears that some improvement was made year to year </t>
  </si>
  <si>
    <t>Gender ('16)</t>
  </si>
  <si>
    <t>Grade ('16)</t>
  </si>
  <si>
    <t>Backpack weight (lb) ('16)</t>
  </si>
  <si>
    <t>7 Average</t>
  </si>
  <si>
    <t>8 Average</t>
  </si>
  <si>
    <t>6 Count</t>
  </si>
  <si>
    <t>7 Count</t>
  </si>
  <si>
    <t>8 Count</t>
  </si>
  <si>
    <t>Grade Count</t>
  </si>
  <si>
    <t>Count of BP Weight</t>
  </si>
  <si>
    <t>6 Average</t>
  </si>
  <si>
    <t>Grade Average</t>
  </si>
  <si>
    <t>Count of weight</t>
  </si>
  <si>
    <t>BP Weight</t>
  </si>
  <si>
    <t>6th Grade Average</t>
  </si>
</sst>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color theme="1"/>
      <name val="Calibri"/>
      <family val="2"/>
      <scheme val="minor"/>
    </font>
    <font>
      <b/>
      <sz val="11"/>
      <color theme="1"/>
      <name val="Calibri"/>
      <family val="2"/>
      <scheme val="minor"/>
    </font>
    <font>
      <sz val="8"/>
      <color rgb="FFFFFFFF"/>
      <name val="Arial"/>
      <family val="2"/>
    </font>
    <font>
      <sz val="11"/>
      <color theme="1"/>
      <name val="Calibri"/>
      <family val="2"/>
      <scheme val="minor"/>
    </font>
    <font>
      <u/>
      <sz val="11"/>
      <color theme="10"/>
      <name val="Calibri"/>
      <family val="2"/>
      <scheme val="minor"/>
    </font>
    <font>
      <i/>
      <sz val="11"/>
      <color theme="1"/>
      <name val="Calibri"/>
      <family val="2"/>
      <scheme val="minor"/>
    </font>
    <font>
      <sz val="11"/>
      <color theme="0"/>
      <name val="Calibri"/>
      <family val="2"/>
      <scheme val="minor"/>
    </font>
    <font>
      <b/>
      <sz val="20"/>
      <color theme="0"/>
      <name val="Calibri"/>
      <family val="2"/>
      <scheme val="minor"/>
    </font>
    <font>
      <b/>
      <sz val="12"/>
      <color theme="1"/>
      <name val="Calibri"/>
      <family val="2"/>
      <scheme val="minor"/>
    </font>
    <font>
      <b/>
      <sz val="18"/>
      <color rgb="FFFFFFFF"/>
      <name val="Arial"/>
      <family val="2"/>
    </font>
    <font>
      <b/>
      <sz val="18"/>
      <color theme="0"/>
      <name val="Calibri"/>
      <family val="2"/>
      <scheme val="minor"/>
    </font>
    <font>
      <b/>
      <u/>
      <sz val="11"/>
      <color theme="1"/>
      <name val="Calibri"/>
      <family val="2"/>
      <scheme val="minor"/>
    </font>
    <font>
      <b/>
      <sz val="11"/>
      <color theme="0"/>
      <name val="Calibri"/>
      <family val="2"/>
      <scheme val="minor"/>
    </font>
  </fonts>
  <fills count="12">
    <fill>
      <patternFill patternType="none"/>
    </fill>
    <fill>
      <patternFill patternType="gray125"/>
    </fill>
    <fill>
      <patternFill patternType="solid">
        <fgColor rgb="FF00B0F0"/>
        <bgColor indexed="64"/>
      </patternFill>
    </fill>
    <fill>
      <patternFill patternType="solid">
        <fgColor rgb="FFA3B460"/>
        <bgColor indexed="64"/>
      </patternFill>
    </fill>
    <fill>
      <patternFill patternType="solid">
        <fgColor theme="0" tint="-0.14999847407452621"/>
        <bgColor indexed="64"/>
      </patternFill>
    </fill>
    <fill>
      <patternFill patternType="solid">
        <fgColor rgb="FF0070C0"/>
        <bgColor indexed="64"/>
      </patternFill>
    </fill>
    <fill>
      <patternFill patternType="solid">
        <fgColor theme="7" tint="0.39997558519241921"/>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79998168889431442"/>
        <bgColor theme="4" tint="0.79998168889431442"/>
      </patternFill>
    </fill>
  </fills>
  <borders count="1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3E6D8E"/>
      </bottom>
      <diagonal/>
    </border>
    <border>
      <left style="thin">
        <color rgb="FF000000"/>
      </left>
      <right/>
      <top style="thin">
        <color rgb="FF000000"/>
      </top>
      <bottom style="medium">
        <color rgb="FF3E6D8E"/>
      </bottom>
      <diagonal/>
    </border>
    <border>
      <left/>
      <right style="thin">
        <color rgb="FF000000"/>
      </right>
      <top style="thin">
        <color rgb="FF000000"/>
      </top>
      <bottom style="medium">
        <color rgb="FF3E6D8E"/>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thin">
        <color indexed="64"/>
      </bottom>
      <diagonal/>
    </border>
    <border>
      <left/>
      <right/>
      <top/>
      <bottom style="thin">
        <color indexed="64"/>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s>
  <cellStyleXfs count="3">
    <xf numFmtId="0" fontId="0" fillId="0" borderId="0"/>
    <xf numFmtId="9" fontId="3" fillId="0" borderId="0" applyFont="0" applyFill="0" applyBorder="0" applyAlignment="0" applyProtection="0"/>
    <xf numFmtId="0" fontId="4" fillId="0" borderId="0" applyNumberFormat="0" applyFill="0" applyBorder="0" applyAlignment="0" applyProtection="0"/>
  </cellStyleXfs>
  <cellXfs count="77">
    <xf numFmtId="0" fontId="0" fillId="0" borderId="0" xfId="0"/>
    <xf numFmtId="0" fontId="0" fillId="0" borderId="0" xfId="0" applyAlignment="1">
      <alignment wrapText="1"/>
    </xf>
    <xf numFmtId="0" fontId="0" fillId="2" borderId="0" xfId="0" applyFill="1" applyAlignment="1">
      <alignment horizontal="center" wrapText="1"/>
    </xf>
    <xf numFmtId="0" fontId="0" fillId="0" borderId="0" xfId="0" applyAlignment="1">
      <alignment horizontal="center"/>
    </xf>
    <xf numFmtId="2" fontId="0" fillId="0" borderId="0" xfId="0" applyNumberFormat="1"/>
    <xf numFmtId="0" fontId="1" fillId="0" borderId="0" xfId="0" applyFont="1" applyAlignment="1">
      <alignment horizontal="center" vertical="center"/>
    </xf>
    <xf numFmtId="0" fontId="0" fillId="2" borderId="0" xfId="0" applyFill="1" applyAlignment="1">
      <alignment horizontal="center" vertical="center" wrapText="1"/>
    </xf>
    <xf numFmtId="0" fontId="0" fillId="2" borderId="0" xfId="0" applyFill="1" applyAlignment="1">
      <alignment vertical="center" wrapText="1"/>
    </xf>
    <xf numFmtId="0" fontId="0" fillId="0" borderId="0" xfId="0" pivotButton="1"/>
    <xf numFmtId="0" fontId="0" fillId="0" borderId="0" xfId="0" applyAlignment="1">
      <alignment horizontal="left"/>
    </xf>
    <xf numFmtId="2" fontId="1" fillId="0" borderId="0" xfId="0" applyNumberFormat="1" applyFont="1" applyAlignment="1">
      <alignment horizontal="center"/>
    </xf>
    <xf numFmtId="0" fontId="0" fillId="0" borderId="0" xfId="0" applyAlignment="1">
      <alignment horizontal="left" indent="1"/>
    </xf>
    <xf numFmtId="2" fontId="0" fillId="0" borderId="0" xfId="0" applyNumberFormat="1" applyAlignment="1">
      <alignment wrapText="1"/>
    </xf>
    <xf numFmtId="0" fontId="0" fillId="0" borderId="5" xfId="0" applyBorder="1"/>
    <xf numFmtId="0" fontId="2" fillId="3" borderId="5"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0" fillId="0" borderId="0" xfId="0" applyNumberFormat="1"/>
    <xf numFmtId="0" fontId="0" fillId="0" borderId="0" xfId="0" applyAlignment="1">
      <alignment horizontal="center"/>
    </xf>
    <xf numFmtId="0" fontId="0" fillId="4" borderId="5" xfId="0" applyFill="1" applyBorder="1"/>
    <xf numFmtId="0" fontId="1" fillId="0" borderId="0" xfId="0" applyFont="1" applyAlignment="1">
      <alignment horizontal="left"/>
    </xf>
    <xf numFmtId="0" fontId="0" fillId="0" borderId="0" xfId="0" applyFill="1" applyBorder="1" applyAlignment="1"/>
    <xf numFmtId="0" fontId="0" fillId="0" borderId="9" xfId="0" applyFill="1" applyBorder="1" applyAlignment="1"/>
    <xf numFmtId="0" fontId="5" fillId="0" borderId="10" xfId="0" applyFont="1" applyFill="1" applyBorder="1" applyAlignment="1">
      <alignment horizontal="center"/>
    </xf>
    <xf numFmtId="2" fontId="0" fillId="0" borderId="0" xfId="0" applyNumberFormat="1" applyAlignment="1">
      <alignment horizontal="center"/>
    </xf>
    <xf numFmtId="0" fontId="0" fillId="2" borderId="0" xfId="0" applyFill="1" applyAlignment="1">
      <alignment horizontal="left" wrapText="1"/>
    </xf>
    <xf numFmtId="0" fontId="0" fillId="0" borderId="5" xfId="0" applyBorder="1" applyAlignment="1">
      <alignment horizontal="center"/>
    </xf>
    <xf numFmtId="2" fontId="0" fillId="0" borderId="5" xfId="0" applyNumberFormat="1" applyBorder="1"/>
    <xf numFmtId="10" fontId="0" fillId="0" borderId="5" xfId="1" applyNumberFormat="1" applyFont="1" applyBorder="1"/>
    <xf numFmtId="0" fontId="9" fillId="3" borderId="2"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6" fillId="8" borderId="0" xfId="0" applyFont="1" applyFill="1" applyAlignment="1">
      <alignment wrapText="1"/>
    </xf>
    <xf numFmtId="0" fontId="6" fillId="8" borderId="0" xfId="0" applyFont="1" applyFill="1"/>
    <xf numFmtId="0" fontId="0" fillId="0" borderId="0" xfId="0" applyAlignment="1">
      <alignment horizontal="center"/>
    </xf>
    <xf numFmtId="0" fontId="1" fillId="9" borderId="5" xfId="0" applyFont="1" applyFill="1" applyBorder="1" applyAlignment="1">
      <alignment horizontal="center" vertical="center" wrapText="1"/>
    </xf>
    <xf numFmtId="0" fontId="1" fillId="9" borderId="5" xfId="0" applyFont="1" applyFill="1" applyBorder="1" applyAlignment="1">
      <alignment vertical="center" wrapText="1"/>
    </xf>
    <xf numFmtId="0" fontId="1" fillId="0" borderId="0" xfId="0" applyFont="1"/>
    <xf numFmtId="0" fontId="1" fillId="10" borderId="6" xfId="0" applyFont="1" applyFill="1" applyBorder="1" applyAlignment="1">
      <alignment horizontal="center"/>
    </xf>
    <xf numFmtId="2" fontId="6" fillId="8" borderId="0" xfId="0" applyNumberFormat="1" applyFont="1" applyFill="1"/>
    <xf numFmtId="0" fontId="1" fillId="0" borderId="0" xfId="0" applyFont="1" applyBorder="1" applyAlignment="1">
      <alignment horizontal="center"/>
    </xf>
    <xf numFmtId="0" fontId="1" fillId="9" borderId="0" xfId="0" applyFont="1" applyFill="1" applyBorder="1" applyAlignment="1">
      <alignment vertical="center" wrapText="1"/>
    </xf>
    <xf numFmtId="10" fontId="0" fillId="0" borderId="0" xfId="1" applyNumberFormat="1" applyFont="1" applyBorder="1"/>
    <xf numFmtId="0" fontId="0" fillId="0" borderId="0" xfId="0" applyAlignment="1">
      <alignment horizontal="left" wrapText="1"/>
    </xf>
    <xf numFmtId="0" fontId="0" fillId="0" borderId="0" xfId="0" applyAlignment="1">
      <alignment horizontal="center" vertical="center" wrapText="1"/>
    </xf>
    <xf numFmtId="0" fontId="0" fillId="0" borderId="0" xfId="0" applyAlignment="1">
      <alignment horizontal="center"/>
    </xf>
    <xf numFmtId="0" fontId="2" fillId="3" borderId="5" xfId="0" applyFont="1" applyFill="1" applyBorder="1" applyAlignment="1">
      <alignment horizontal="center" vertical="center" wrapText="1"/>
    </xf>
    <xf numFmtId="0" fontId="0" fillId="0" borderId="5" xfId="0" applyBorder="1" applyAlignment="1">
      <alignment horizontal="center"/>
    </xf>
    <xf numFmtId="0" fontId="1" fillId="0" borderId="5" xfId="0" applyFont="1" applyBorder="1" applyAlignment="1">
      <alignment horizontal="center"/>
    </xf>
    <xf numFmtId="2" fontId="0" fillId="0" borderId="12" xfId="0" applyNumberFormat="1" applyFont="1" applyBorder="1"/>
    <xf numFmtId="2" fontId="0" fillId="11" borderId="12" xfId="0" applyNumberFormat="1" applyFont="1" applyFill="1" applyBorder="1"/>
    <xf numFmtId="0" fontId="12" fillId="2" borderId="12" xfId="0" applyFont="1" applyFill="1" applyBorder="1" applyAlignment="1">
      <alignment horizontal="left" wrapText="1"/>
    </xf>
    <xf numFmtId="0" fontId="0" fillId="0" borderId="12" xfId="0" applyFont="1" applyBorder="1" applyAlignment="1">
      <alignment horizontal="center"/>
    </xf>
    <xf numFmtId="0" fontId="0" fillId="11" borderId="12" xfId="0" applyFont="1" applyFill="1" applyBorder="1" applyAlignment="1">
      <alignment horizontal="center"/>
    </xf>
    <xf numFmtId="0" fontId="0" fillId="0" borderId="13" xfId="0" applyFont="1" applyBorder="1" applyAlignment="1">
      <alignment horizontal="center"/>
    </xf>
    <xf numFmtId="0" fontId="0" fillId="11" borderId="13" xfId="0" applyFont="1" applyFill="1" applyBorder="1" applyAlignment="1">
      <alignment horizontal="center"/>
    </xf>
    <xf numFmtId="0" fontId="12" fillId="2" borderId="13" xfId="0" applyFont="1" applyFill="1" applyBorder="1" applyAlignment="1">
      <alignment horizontal="left" wrapText="1"/>
    </xf>
    <xf numFmtId="0" fontId="1" fillId="2" borderId="0" xfId="0" applyFont="1" applyFill="1" applyAlignment="1">
      <alignment horizontal="center" vertical="center" wrapText="1"/>
    </xf>
    <xf numFmtId="0" fontId="1" fillId="2" borderId="5"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2" fillId="2" borderId="0" xfId="0" applyFont="1" applyFill="1" applyBorder="1" applyAlignment="1">
      <alignment horizontal="left" wrapText="1"/>
    </xf>
    <xf numFmtId="0" fontId="11" fillId="0" borderId="11" xfId="0" applyFont="1" applyBorder="1" applyAlignment="1">
      <alignment horizontal="center"/>
    </xf>
    <xf numFmtId="0" fontId="0" fillId="0" borderId="5" xfId="0" applyBorder="1" applyAlignment="1">
      <alignment horizontal="center"/>
    </xf>
    <xf numFmtId="0" fontId="1" fillId="0" borderId="7" xfId="0" applyFont="1" applyBorder="1" applyAlignment="1">
      <alignment horizontal="center"/>
    </xf>
    <xf numFmtId="0" fontId="1" fillId="0" borderId="8" xfId="0" applyFont="1" applyBorder="1" applyAlignment="1">
      <alignment horizontal="center"/>
    </xf>
    <xf numFmtId="0" fontId="0" fillId="0" borderId="0" xfId="0" applyAlignment="1">
      <alignment horizontal="center" wrapText="1"/>
    </xf>
    <xf numFmtId="0" fontId="0" fillId="0" borderId="0" xfId="0" applyAlignment="1">
      <alignment horizontal="center"/>
    </xf>
    <xf numFmtId="0" fontId="10" fillId="7" borderId="11" xfId="0" applyFont="1" applyFill="1" applyBorder="1" applyAlignment="1">
      <alignment horizontal="center"/>
    </xf>
    <xf numFmtId="0" fontId="2" fillId="3" borderId="5"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8" fillId="6" borderId="6" xfId="0" applyFont="1" applyFill="1" applyBorder="1" applyAlignment="1">
      <alignment horizontal="left"/>
    </xf>
    <xf numFmtId="0" fontId="8" fillId="6" borderId="7" xfId="0" applyFont="1" applyFill="1" applyBorder="1" applyAlignment="1">
      <alignment horizontal="left"/>
    </xf>
    <xf numFmtId="0" fontId="8" fillId="6" borderId="8" xfId="0" applyFont="1" applyFill="1" applyBorder="1" applyAlignment="1">
      <alignment horizontal="left"/>
    </xf>
    <xf numFmtId="0" fontId="1" fillId="0" borderId="0" xfId="0" applyFont="1" applyAlignment="1">
      <alignment horizontal="center"/>
    </xf>
    <xf numFmtId="0" fontId="7" fillId="5" borderId="0" xfId="0" applyFont="1" applyFill="1" applyAlignment="1">
      <alignment horizontal="center"/>
    </xf>
    <xf numFmtId="0" fontId="4" fillId="0" borderId="0" xfId="2" applyAlignment="1">
      <alignment horizontal="center"/>
    </xf>
  </cellXfs>
  <cellStyles count="3">
    <cellStyle name="Hyperlink" xfId="2" builtinId="8"/>
    <cellStyle name="Normal" xfId="0" builtinId="0"/>
    <cellStyle name="Percent" xfId="1" builtinId="5"/>
  </cellStyles>
  <dxfs count="28">
    <dxf>
      <numFmt numFmtId="2" formatCode="0.0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alignment wrapText="1" readingOrder="0"/>
    </dxf>
    <dxf>
      <numFmt numFmtId="2" formatCode="0.00"/>
    </dxf>
    <dxf>
      <alignment wrapText="1" readingOrder="0"/>
    </dxf>
    <dxf>
      <numFmt numFmtId="2" formatCode="0.00"/>
    </dxf>
    <dxf>
      <alignment wrapText="1" readingOrder="0"/>
    </dxf>
    <dxf>
      <alignment wrapText="1" readingOrder="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numFmt numFmtId="2" formatCode="0.0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numFmt numFmtId="2" formatCode="0.0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alignment wrapText="1" readingOrder="0"/>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7071E"/>
      <color rgb="FF080E1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'AM Data both genders 2016'!$C$329:$E$329</c:f>
              <c:strCache>
                <c:ptCount val="3"/>
                <c:pt idx="0">
                  <c:v>Avg. BP  Weight</c:v>
                </c:pt>
                <c:pt idx="1">
                  <c:v>Avg. Fem. Weight</c:v>
                </c:pt>
                <c:pt idx="2">
                  <c:v>#measured</c:v>
                </c:pt>
              </c:strCache>
            </c:strRef>
          </c:cat>
          <c:val>
            <c:numRef>
              <c:f>'AM Data both genders 2016'!$C$330:$E$330</c:f>
              <c:numCache>
                <c:formatCode>General</c:formatCode>
                <c:ptCount val="3"/>
                <c:pt idx="0" formatCode="0.00">
                  <c:v>14.580198019801978</c:v>
                </c:pt>
                <c:pt idx="1">
                  <c:v>81.5</c:v>
                </c:pt>
              </c:numCache>
            </c:numRef>
          </c:val>
        </c:ser>
        <c:ser>
          <c:idx val="1"/>
          <c:order val="1"/>
          <c:invertIfNegative val="0"/>
          <c:cat>
            <c:strRef>
              <c:f>'AM Data both genders 2016'!$C$329:$E$329</c:f>
              <c:strCache>
                <c:ptCount val="3"/>
                <c:pt idx="0">
                  <c:v>Avg. BP  Weight</c:v>
                </c:pt>
                <c:pt idx="1">
                  <c:v>Avg. Fem. Weight</c:v>
                </c:pt>
                <c:pt idx="2">
                  <c:v>#measured</c:v>
                </c:pt>
              </c:strCache>
            </c:strRef>
          </c:cat>
          <c:val>
            <c:numRef>
              <c:f>'AM Data both genders 2016'!$C$331:$E$331</c:f>
              <c:numCache>
                <c:formatCode>General</c:formatCode>
                <c:ptCount val="3"/>
                <c:pt idx="0" formatCode="0.00">
                  <c:v>14.664184397163121</c:v>
                </c:pt>
                <c:pt idx="1">
                  <c:v>91.5</c:v>
                </c:pt>
                <c:pt idx="2">
                  <c:v>60</c:v>
                </c:pt>
              </c:numCache>
            </c:numRef>
          </c:val>
        </c:ser>
        <c:ser>
          <c:idx val="2"/>
          <c:order val="2"/>
          <c:invertIfNegative val="0"/>
          <c:cat>
            <c:strRef>
              <c:f>'AM Data both genders 2016'!$C$329:$E$329</c:f>
              <c:strCache>
                <c:ptCount val="3"/>
                <c:pt idx="0">
                  <c:v>Avg. BP  Weight</c:v>
                </c:pt>
                <c:pt idx="1">
                  <c:v>Avg. Fem. Weight</c:v>
                </c:pt>
                <c:pt idx="2">
                  <c:v>#measured</c:v>
                </c:pt>
              </c:strCache>
            </c:strRef>
          </c:cat>
          <c:val>
            <c:numRef>
              <c:f>'AM Data both genders 2016'!$C$332:$E$332</c:f>
              <c:numCache>
                <c:formatCode>General</c:formatCode>
                <c:ptCount val="3"/>
                <c:pt idx="0" formatCode="0.00">
                  <c:v>14.512258064516127</c:v>
                </c:pt>
                <c:pt idx="1">
                  <c:v>101</c:v>
                </c:pt>
                <c:pt idx="2">
                  <c:v>33</c:v>
                </c:pt>
              </c:numCache>
            </c:numRef>
          </c:val>
        </c:ser>
        <c:dLbls>
          <c:showLegendKey val="0"/>
          <c:showVal val="0"/>
          <c:showCatName val="0"/>
          <c:showSerName val="0"/>
          <c:showPercent val="0"/>
          <c:showBubbleSize val="0"/>
        </c:dLbls>
        <c:gapWidth val="150"/>
        <c:axId val="407948600"/>
        <c:axId val="407952520"/>
      </c:barChart>
      <c:catAx>
        <c:axId val="407948600"/>
        <c:scaling>
          <c:orientation val="minMax"/>
        </c:scaling>
        <c:delete val="0"/>
        <c:axPos val="b"/>
        <c:numFmt formatCode="General" sourceLinked="0"/>
        <c:majorTickMark val="out"/>
        <c:minorTickMark val="none"/>
        <c:tickLblPos val="nextTo"/>
        <c:crossAx val="407952520"/>
        <c:crosses val="autoZero"/>
        <c:auto val="1"/>
        <c:lblAlgn val="ctr"/>
        <c:lblOffset val="100"/>
        <c:noMultiLvlLbl val="0"/>
      </c:catAx>
      <c:valAx>
        <c:axId val="407952520"/>
        <c:scaling>
          <c:orientation val="minMax"/>
        </c:scaling>
        <c:delete val="0"/>
        <c:axPos val="l"/>
        <c:majorGridlines/>
        <c:numFmt formatCode="0.00" sourceLinked="1"/>
        <c:majorTickMark val="out"/>
        <c:minorTickMark val="none"/>
        <c:tickLblPos val="nextTo"/>
        <c:crossAx val="4079486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BP - Weight distribution for AM </a:t>
            </a:r>
          </a:p>
        </c:rich>
      </c:tx>
      <c:overlay val="0"/>
    </c:title>
    <c:autoTitleDeleted val="0"/>
    <c:plotArea>
      <c:layout>
        <c:manualLayout>
          <c:layoutTarget val="inner"/>
          <c:xMode val="edge"/>
          <c:yMode val="edge"/>
          <c:x val="0.11987147082328327"/>
          <c:y val="0.11011461184024939"/>
          <c:w val="0.81148622556608441"/>
          <c:h val="0.73689452005763867"/>
        </c:manualLayout>
      </c:layout>
      <c:scatterChart>
        <c:scatterStyle val="lineMarker"/>
        <c:varyColors val="0"/>
        <c:ser>
          <c:idx val="0"/>
          <c:order val="0"/>
          <c:spPr>
            <a:ln w="28575">
              <a:noFill/>
            </a:ln>
          </c:spPr>
          <c:trendline>
            <c:trendlineType val="linear"/>
            <c:dispRSqr val="1"/>
            <c:dispEq val="1"/>
            <c:trendlineLbl>
              <c:numFmt formatCode="General" sourceLinked="0"/>
              <c:txPr>
                <a:bodyPr/>
                <a:lstStyle/>
                <a:p>
                  <a:pPr>
                    <a:defRPr sz="1100" b="1"/>
                  </a:pPr>
                  <a:endParaRPr lang="en-US"/>
                </a:p>
              </c:txPr>
            </c:trendlineLbl>
          </c:trendline>
          <c:yVal>
            <c:numRef>
              <c:f>'AM Data both genders'!$D$3:$D$274</c:f>
              <c:numCache>
                <c:formatCode>0.00</c:formatCode>
                <c:ptCount val="272"/>
                <c:pt idx="0">
                  <c:v>17.600000000000001</c:v>
                </c:pt>
                <c:pt idx="1">
                  <c:v>12</c:v>
                </c:pt>
                <c:pt idx="2">
                  <c:v>16.399999999999999</c:v>
                </c:pt>
                <c:pt idx="3">
                  <c:v>15</c:v>
                </c:pt>
                <c:pt idx="4">
                  <c:v>17.8</c:v>
                </c:pt>
                <c:pt idx="5">
                  <c:v>19.2</c:v>
                </c:pt>
                <c:pt idx="6">
                  <c:v>17</c:v>
                </c:pt>
                <c:pt idx="7">
                  <c:v>12.8</c:v>
                </c:pt>
                <c:pt idx="8">
                  <c:v>13.4</c:v>
                </c:pt>
                <c:pt idx="9">
                  <c:v>17.399999999999999</c:v>
                </c:pt>
                <c:pt idx="10">
                  <c:v>13.6</c:v>
                </c:pt>
                <c:pt idx="11">
                  <c:v>14.4</c:v>
                </c:pt>
                <c:pt idx="12">
                  <c:v>12.4</c:v>
                </c:pt>
                <c:pt idx="13">
                  <c:v>21.4</c:v>
                </c:pt>
                <c:pt idx="14">
                  <c:v>16.2</c:v>
                </c:pt>
                <c:pt idx="15">
                  <c:v>16.2</c:v>
                </c:pt>
                <c:pt idx="16">
                  <c:v>18.399999999999999</c:v>
                </c:pt>
                <c:pt idx="17">
                  <c:v>15.8</c:v>
                </c:pt>
                <c:pt idx="18">
                  <c:v>14</c:v>
                </c:pt>
                <c:pt idx="19">
                  <c:v>12.8</c:v>
                </c:pt>
                <c:pt idx="20">
                  <c:v>17</c:v>
                </c:pt>
                <c:pt idx="21">
                  <c:v>18.2</c:v>
                </c:pt>
                <c:pt idx="22">
                  <c:v>16.8</c:v>
                </c:pt>
                <c:pt idx="23">
                  <c:v>15.8</c:v>
                </c:pt>
                <c:pt idx="24">
                  <c:v>15</c:v>
                </c:pt>
                <c:pt idx="25">
                  <c:v>15</c:v>
                </c:pt>
                <c:pt idx="26">
                  <c:v>15</c:v>
                </c:pt>
                <c:pt idx="27">
                  <c:v>17</c:v>
                </c:pt>
                <c:pt idx="28">
                  <c:v>16</c:v>
                </c:pt>
                <c:pt idx="29">
                  <c:v>17</c:v>
                </c:pt>
                <c:pt idx="30">
                  <c:v>17</c:v>
                </c:pt>
                <c:pt idx="31">
                  <c:v>15</c:v>
                </c:pt>
                <c:pt idx="32">
                  <c:v>15</c:v>
                </c:pt>
                <c:pt idx="33">
                  <c:v>18</c:v>
                </c:pt>
                <c:pt idx="34">
                  <c:v>11</c:v>
                </c:pt>
                <c:pt idx="35">
                  <c:v>20</c:v>
                </c:pt>
                <c:pt idx="36">
                  <c:v>19</c:v>
                </c:pt>
                <c:pt idx="37">
                  <c:v>17</c:v>
                </c:pt>
                <c:pt idx="38">
                  <c:v>15</c:v>
                </c:pt>
                <c:pt idx="39">
                  <c:v>13</c:v>
                </c:pt>
                <c:pt idx="40">
                  <c:v>17</c:v>
                </c:pt>
                <c:pt idx="41">
                  <c:v>17</c:v>
                </c:pt>
                <c:pt idx="42">
                  <c:v>10</c:v>
                </c:pt>
                <c:pt idx="43">
                  <c:v>18</c:v>
                </c:pt>
                <c:pt idx="44">
                  <c:v>16</c:v>
                </c:pt>
                <c:pt idx="45">
                  <c:v>15</c:v>
                </c:pt>
                <c:pt idx="46">
                  <c:v>20</c:v>
                </c:pt>
                <c:pt idx="47">
                  <c:v>15</c:v>
                </c:pt>
                <c:pt idx="48">
                  <c:v>16</c:v>
                </c:pt>
                <c:pt idx="49">
                  <c:v>16</c:v>
                </c:pt>
                <c:pt idx="50">
                  <c:v>11</c:v>
                </c:pt>
                <c:pt idx="51">
                  <c:v>20</c:v>
                </c:pt>
                <c:pt idx="52">
                  <c:v>11</c:v>
                </c:pt>
                <c:pt idx="53">
                  <c:v>13</c:v>
                </c:pt>
                <c:pt idx="54">
                  <c:v>18.600000000000001</c:v>
                </c:pt>
                <c:pt idx="55">
                  <c:v>17</c:v>
                </c:pt>
                <c:pt idx="56">
                  <c:v>15.5</c:v>
                </c:pt>
                <c:pt idx="57">
                  <c:v>17.5</c:v>
                </c:pt>
                <c:pt idx="58">
                  <c:v>16</c:v>
                </c:pt>
                <c:pt idx="59">
                  <c:v>13.5</c:v>
                </c:pt>
                <c:pt idx="60">
                  <c:v>16.5</c:v>
                </c:pt>
                <c:pt idx="61">
                  <c:v>14</c:v>
                </c:pt>
                <c:pt idx="62">
                  <c:v>20</c:v>
                </c:pt>
                <c:pt idx="63">
                  <c:v>14</c:v>
                </c:pt>
                <c:pt idx="64">
                  <c:v>15.5</c:v>
                </c:pt>
                <c:pt idx="65">
                  <c:v>12</c:v>
                </c:pt>
                <c:pt idx="66">
                  <c:v>16</c:v>
                </c:pt>
                <c:pt idx="67">
                  <c:v>20</c:v>
                </c:pt>
                <c:pt idx="68">
                  <c:v>20</c:v>
                </c:pt>
                <c:pt idx="69">
                  <c:v>20</c:v>
                </c:pt>
                <c:pt idx="70">
                  <c:v>16</c:v>
                </c:pt>
                <c:pt idx="71">
                  <c:v>14</c:v>
                </c:pt>
                <c:pt idx="72">
                  <c:v>14.4</c:v>
                </c:pt>
                <c:pt idx="73">
                  <c:v>15.6</c:v>
                </c:pt>
                <c:pt idx="74">
                  <c:v>15</c:v>
                </c:pt>
                <c:pt idx="75">
                  <c:v>16</c:v>
                </c:pt>
                <c:pt idx="76">
                  <c:v>20.8</c:v>
                </c:pt>
                <c:pt idx="77">
                  <c:v>13</c:v>
                </c:pt>
                <c:pt idx="78">
                  <c:v>30</c:v>
                </c:pt>
                <c:pt idx="79">
                  <c:v>14</c:v>
                </c:pt>
                <c:pt idx="80">
                  <c:v>16</c:v>
                </c:pt>
                <c:pt idx="81">
                  <c:v>21</c:v>
                </c:pt>
                <c:pt idx="82">
                  <c:v>21</c:v>
                </c:pt>
                <c:pt idx="83">
                  <c:v>17</c:v>
                </c:pt>
                <c:pt idx="84">
                  <c:v>16.8</c:v>
                </c:pt>
                <c:pt idx="85">
                  <c:v>18</c:v>
                </c:pt>
                <c:pt idx="86">
                  <c:v>13.4</c:v>
                </c:pt>
                <c:pt idx="87">
                  <c:v>18.399999999999999</c:v>
                </c:pt>
                <c:pt idx="88">
                  <c:v>14.4</c:v>
                </c:pt>
                <c:pt idx="89">
                  <c:v>15.2</c:v>
                </c:pt>
                <c:pt idx="90">
                  <c:v>17.600000000000001</c:v>
                </c:pt>
                <c:pt idx="91">
                  <c:v>15.4</c:v>
                </c:pt>
                <c:pt idx="92">
                  <c:v>12</c:v>
                </c:pt>
                <c:pt idx="93">
                  <c:v>14.2</c:v>
                </c:pt>
                <c:pt idx="94">
                  <c:v>18</c:v>
                </c:pt>
                <c:pt idx="95">
                  <c:v>13.4</c:v>
                </c:pt>
                <c:pt idx="96">
                  <c:v>16.600000000000001</c:v>
                </c:pt>
                <c:pt idx="97">
                  <c:v>16.600000000000001</c:v>
                </c:pt>
                <c:pt idx="98">
                  <c:v>18.399999999999999</c:v>
                </c:pt>
                <c:pt idx="99">
                  <c:v>11.6</c:v>
                </c:pt>
                <c:pt idx="100">
                  <c:v>14</c:v>
                </c:pt>
                <c:pt idx="101">
                  <c:v>16</c:v>
                </c:pt>
                <c:pt idx="102">
                  <c:v>16</c:v>
                </c:pt>
                <c:pt idx="103">
                  <c:v>16</c:v>
                </c:pt>
                <c:pt idx="104">
                  <c:v>18</c:v>
                </c:pt>
                <c:pt idx="105">
                  <c:v>19</c:v>
                </c:pt>
                <c:pt idx="106">
                  <c:v>19</c:v>
                </c:pt>
                <c:pt idx="107">
                  <c:v>13</c:v>
                </c:pt>
                <c:pt idx="108">
                  <c:v>17</c:v>
                </c:pt>
                <c:pt idx="109">
                  <c:v>18</c:v>
                </c:pt>
                <c:pt idx="110">
                  <c:v>20</c:v>
                </c:pt>
                <c:pt idx="111">
                  <c:v>12</c:v>
                </c:pt>
                <c:pt idx="112">
                  <c:v>20</c:v>
                </c:pt>
                <c:pt idx="113">
                  <c:v>10</c:v>
                </c:pt>
                <c:pt idx="114">
                  <c:v>17</c:v>
                </c:pt>
                <c:pt idx="115">
                  <c:v>19</c:v>
                </c:pt>
                <c:pt idx="116">
                  <c:v>19</c:v>
                </c:pt>
                <c:pt idx="117">
                  <c:v>19</c:v>
                </c:pt>
                <c:pt idx="118">
                  <c:v>15</c:v>
                </c:pt>
                <c:pt idx="119">
                  <c:v>19</c:v>
                </c:pt>
                <c:pt idx="120">
                  <c:v>16</c:v>
                </c:pt>
                <c:pt idx="121">
                  <c:v>20</c:v>
                </c:pt>
                <c:pt idx="122">
                  <c:v>16</c:v>
                </c:pt>
                <c:pt idx="123">
                  <c:v>15</c:v>
                </c:pt>
                <c:pt idx="124">
                  <c:v>19</c:v>
                </c:pt>
                <c:pt idx="125">
                  <c:v>18</c:v>
                </c:pt>
                <c:pt idx="126">
                  <c:v>13.1</c:v>
                </c:pt>
                <c:pt idx="127">
                  <c:v>19</c:v>
                </c:pt>
                <c:pt idx="128">
                  <c:v>15.6</c:v>
                </c:pt>
                <c:pt idx="129">
                  <c:v>14.6</c:v>
                </c:pt>
                <c:pt idx="130">
                  <c:v>12.6</c:v>
                </c:pt>
                <c:pt idx="131">
                  <c:v>15.4</c:v>
                </c:pt>
                <c:pt idx="132">
                  <c:v>17.8</c:v>
                </c:pt>
                <c:pt idx="133">
                  <c:v>20</c:v>
                </c:pt>
                <c:pt idx="134">
                  <c:v>17</c:v>
                </c:pt>
                <c:pt idx="135">
                  <c:v>16.5</c:v>
                </c:pt>
                <c:pt idx="136">
                  <c:v>15</c:v>
                </c:pt>
                <c:pt idx="137">
                  <c:v>12.5</c:v>
                </c:pt>
                <c:pt idx="138">
                  <c:v>10.5</c:v>
                </c:pt>
                <c:pt idx="139">
                  <c:v>15</c:v>
                </c:pt>
                <c:pt idx="140">
                  <c:v>19.5</c:v>
                </c:pt>
                <c:pt idx="141">
                  <c:v>16</c:v>
                </c:pt>
                <c:pt idx="142">
                  <c:v>16</c:v>
                </c:pt>
                <c:pt idx="143">
                  <c:v>16</c:v>
                </c:pt>
                <c:pt idx="144">
                  <c:v>22</c:v>
                </c:pt>
                <c:pt idx="145">
                  <c:v>18</c:v>
                </c:pt>
                <c:pt idx="146">
                  <c:v>20</c:v>
                </c:pt>
                <c:pt idx="147">
                  <c:v>18</c:v>
                </c:pt>
                <c:pt idx="148">
                  <c:v>18</c:v>
                </c:pt>
                <c:pt idx="149">
                  <c:v>20</c:v>
                </c:pt>
                <c:pt idx="150">
                  <c:v>20</c:v>
                </c:pt>
                <c:pt idx="151">
                  <c:v>20</c:v>
                </c:pt>
                <c:pt idx="152">
                  <c:v>12</c:v>
                </c:pt>
                <c:pt idx="153">
                  <c:v>18</c:v>
                </c:pt>
                <c:pt idx="154">
                  <c:v>20</c:v>
                </c:pt>
                <c:pt idx="155">
                  <c:v>16</c:v>
                </c:pt>
                <c:pt idx="156">
                  <c:v>24</c:v>
                </c:pt>
                <c:pt idx="157">
                  <c:v>11.6</c:v>
                </c:pt>
                <c:pt idx="158">
                  <c:v>16.600000000000001</c:v>
                </c:pt>
                <c:pt idx="159">
                  <c:v>17.399999999999999</c:v>
                </c:pt>
                <c:pt idx="160">
                  <c:v>14.2</c:v>
                </c:pt>
                <c:pt idx="161">
                  <c:v>16.600000000000001</c:v>
                </c:pt>
                <c:pt idx="162">
                  <c:v>19.8</c:v>
                </c:pt>
                <c:pt idx="163">
                  <c:v>16</c:v>
                </c:pt>
                <c:pt idx="164">
                  <c:v>14</c:v>
                </c:pt>
                <c:pt idx="165">
                  <c:v>12</c:v>
                </c:pt>
                <c:pt idx="166">
                  <c:v>18</c:v>
                </c:pt>
                <c:pt idx="167">
                  <c:v>16</c:v>
                </c:pt>
                <c:pt idx="168">
                  <c:v>15</c:v>
                </c:pt>
                <c:pt idx="169">
                  <c:v>20</c:v>
                </c:pt>
                <c:pt idx="170">
                  <c:v>20</c:v>
                </c:pt>
                <c:pt idx="171">
                  <c:v>19</c:v>
                </c:pt>
                <c:pt idx="172">
                  <c:v>15.6</c:v>
                </c:pt>
                <c:pt idx="173">
                  <c:v>18</c:v>
                </c:pt>
                <c:pt idx="174">
                  <c:v>20</c:v>
                </c:pt>
                <c:pt idx="175">
                  <c:v>16.600000000000001</c:v>
                </c:pt>
                <c:pt idx="176">
                  <c:v>15.6</c:v>
                </c:pt>
                <c:pt idx="177">
                  <c:v>15.6</c:v>
                </c:pt>
                <c:pt idx="178">
                  <c:v>14.2</c:v>
                </c:pt>
                <c:pt idx="179">
                  <c:v>12.4</c:v>
                </c:pt>
                <c:pt idx="180">
                  <c:v>17.399999999999999</c:v>
                </c:pt>
                <c:pt idx="181">
                  <c:v>19</c:v>
                </c:pt>
                <c:pt idx="182">
                  <c:v>13.8</c:v>
                </c:pt>
                <c:pt idx="183">
                  <c:v>16</c:v>
                </c:pt>
                <c:pt idx="184">
                  <c:v>17</c:v>
                </c:pt>
                <c:pt idx="185">
                  <c:v>14.6</c:v>
                </c:pt>
                <c:pt idx="186">
                  <c:v>15</c:v>
                </c:pt>
                <c:pt idx="187">
                  <c:v>15</c:v>
                </c:pt>
                <c:pt idx="188">
                  <c:v>13</c:v>
                </c:pt>
                <c:pt idx="189">
                  <c:v>11.6</c:v>
                </c:pt>
                <c:pt idx="190">
                  <c:v>9.6</c:v>
                </c:pt>
                <c:pt idx="191">
                  <c:v>15.8</c:v>
                </c:pt>
                <c:pt idx="192">
                  <c:v>17</c:v>
                </c:pt>
                <c:pt idx="193">
                  <c:v>16</c:v>
                </c:pt>
                <c:pt idx="194">
                  <c:v>12.4</c:v>
                </c:pt>
                <c:pt idx="195">
                  <c:v>10.4</c:v>
                </c:pt>
                <c:pt idx="196">
                  <c:v>10</c:v>
                </c:pt>
                <c:pt idx="197">
                  <c:v>15</c:v>
                </c:pt>
                <c:pt idx="198">
                  <c:v>19</c:v>
                </c:pt>
                <c:pt idx="199">
                  <c:v>15</c:v>
                </c:pt>
                <c:pt idx="200">
                  <c:v>15</c:v>
                </c:pt>
                <c:pt idx="201">
                  <c:v>17</c:v>
                </c:pt>
                <c:pt idx="202">
                  <c:v>14</c:v>
                </c:pt>
                <c:pt idx="203">
                  <c:v>15</c:v>
                </c:pt>
                <c:pt idx="204">
                  <c:v>15</c:v>
                </c:pt>
                <c:pt idx="205">
                  <c:v>16</c:v>
                </c:pt>
                <c:pt idx="206">
                  <c:v>15</c:v>
                </c:pt>
                <c:pt idx="207">
                  <c:v>15</c:v>
                </c:pt>
                <c:pt idx="208">
                  <c:v>19</c:v>
                </c:pt>
                <c:pt idx="209">
                  <c:v>17</c:v>
                </c:pt>
                <c:pt idx="210">
                  <c:v>11</c:v>
                </c:pt>
                <c:pt idx="211">
                  <c:v>17</c:v>
                </c:pt>
                <c:pt idx="212">
                  <c:v>17</c:v>
                </c:pt>
                <c:pt idx="213">
                  <c:v>12</c:v>
                </c:pt>
                <c:pt idx="214">
                  <c:v>18</c:v>
                </c:pt>
                <c:pt idx="215">
                  <c:v>17</c:v>
                </c:pt>
                <c:pt idx="216">
                  <c:v>15</c:v>
                </c:pt>
                <c:pt idx="217">
                  <c:v>17</c:v>
                </c:pt>
                <c:pt idx="218">
                  <c:v>19</c:v>
                </c:pt>
                <c:pt idx="219">
                  <c:v>20</c:v>
                </c:pt>
                <c:pt idx="220">
                  <c:v>18</c:v>
                </c:pt>
                <c:pt idx="221">
                  <c:v>9</c:v>
                </c:pt>
                <c:pt idx="222">
                  <c:v>16</c:v>
                </c:pt>
                <c:pt idx="223">
                  <c:v>25</c:v>
                </c:pt>
                <c:pt idx="224">
                  <c:v>14</c:v>
                </c:pt>
                <c:pt idx="225">
                  <c:v>15</c:v>
                </c:pt>
                <c:pt idx="226">
                  <c:v>15</c:v>
                </c:pt>
                <c:pt idx="227">
                  <c:v>11.8</c:v>
                </c:pt>
                <c:pt idx="228">
                  <c:v>12.6</c:v>
                </c:pt>
                <c:pt idx="229">
                  <c:v>14.8</c:v>
                </c:pt>
                <c:pt idx="230">
                  <c:v>14</c:v>
                </c:pt>
                <c:pt idx="231">
                  <c:v>12</c:v>
                </c:pt>
                <c:pt idx="232">
                  <c:v>16</c:v>
                </c:pt>
                <c:pt idx="233">
                  <c:v>13</c:v>
                </c:pt>
                <c:pt idx="234">
                  <c:v>14</c:v>
                </c:pt>
                <c:pt idx="235">
                  <c:v>13</c:v>
                </c:pt>
                <c:pt idx="236">
                  <c:v>12</c:v>
                </c:pt>
                <c:pt idx="237">
                  <c:v>15</c:v>
                </c:pt>
                <c:pt idx="238">
                  <c:v>18</c:v>
                </c:pt>
                <c:pt idx="239">
                  <c:v>20</c:v>
                </c:pt>
                <c:pt idx="240">
                  <c:v>16</c:v>
                </c:pt>
                <c:pt idx="241">
                  <c:v>18</c:v>
                </c:pt>
                <c:pt idx="242">
                  <c:v>14</c:v>
                </c:pt>
                <c:pt idx="243">
                  <c:v>16</c:v>
                </c:pt>
                <c:pt idx="244">
                  <c:v>16</c:v>
                </c:pt>
                <c:pt idx="245">
                  <c:v>18</c:v>
                </c:pt>
                <c:pt idx="246">
                  <c:v>14</c:v>
                </c:pt>
                <c:pt idx="247">
                  <c:v>20</c:v>
                </c:pt>
                <c:pt idx="248">
                  <c:v>18</c:v>
                </c:pt>
                <c:pt idx="249">
                  <c:v>20</c:v>
                </c:pt>
                <c:pt idx="250">
                  <c:v>16</c:v>
                </c:pt>
                <c:pt idx="251">
                  <c:v>16</c:v>
                </c:pt>
                <c:pt idx="252">
                  <c:v>18</c:v>
                </c:pt>
                <c:pt idx="253">
                  <c:v>16</c:v>
                </c:pt>
                <c:pt idx="254">
                  <c:v>20</c:v>
                </c:pt>
                <c:pt idx="255">
                  <c:v>16</c:v>
                </c:pt>
                <c:pt idx="256">
                  <c:v>20</c:v>
                </c:pt>
                <c:pt idx="257">
                  <c:v>18.2</c:v>
                </c:pt>
                <c:pt idx="258">
                  <c:v>15</c:v>
                </c:pt>
                <c:pt idx="259">
                  <c:v>17</c:v>
                </c:pt>
                <c:pt idx="260">
                  <c:v>12.6</c:v>
                </c:pt>
                <c:pt idx="261">
                  <c:v>12.2</c:v>
                </c:pt>
                <c:pt idx="262">
                  <c:v>14.2</c:v>
                </c:pt>
                <c:pt idx="263">
                  <c:v>16.8</c:v>
                </c:pt>
                <c:pt idx="264">
                  <c:v>16</c:v>
                </c:pt>
                <c:pt idx="265">
                  <c:v>13</c:v>
                </c:pt>
                <c:pt idx="266">
                  <c:v>14</c:v>
                </c:pt>
                <c:pt idx="267">
                  <c:v>17</c:v>
                </c:pt>
                <c:pt idx="268">
                  <c:v>18</c:v>
                </c:pt>
                <c:pt idx="269">
                  <c:v>16</c:v>
                </c:pt>
                <c:pt idx="270">
                  <c:v>18</c:v>
                </c:pt>
                <c:pt idx="271">
                  <c:v>12.2</c:v>
                </c:pt>
              </c:numCache>
            </c:numRef>
          </c:yVal>
          <c:smooth val="0"/>
        </c:ser>
        <c:dLbls>
          <c:showLegendKey val="0"/>
          <c:showVal val="0"/>
          <c:showCatName val="0"/>
          <c:showSerName val="0"/>
          <c:showPercent val="0"/>
          <c:showBubbleSize val="0"/>
        </c:dLbls>
        <c:axId val="403522352"/>
        <c:axId val="403527056"/>
      </c:scatterChart>
      <c:valAx>
        <c:axId val="403522352"/>
        <c:scaling>
          <c:orientation val="minMax"/>
        </c:scaling>
        <c:delete val="0"/>
        <c:axPos val="b"/>
        <c:title>
          <c:tx>
            <c:rich>
              <a:bodyPr/>
              <a:lstStyle/>
              <a:p>
                <a:pPr>
                  <a:defRPr/>
                </a:pPr>
                <a:r>
                  <a:rPr lang="en-US"/>
                  <a:t>Total number of backpacks measured</a:t>
                </a:r>
              </a:p>
              <a:p>
                <a:pPr>
                  <a:defRPr/>
                </a:pPr>
                <a:r>
                  <a:rPr lang="en-US"/>
                  <a:t> </a:t>
                </a:r>
              </a:p>
            </c:rich>
          </c:tx>
          <c:overlay val="0"/>
        </c:title>
        <c:majorTickMark val="out"/>
        <c:minorTickMark val="none"/>
        <c:tickLblPos val="nextTo"/>
        <c:crossAx val="403527056"/>
        <c:crosses val="autoZero"/>
        <c:crossBetween val="midCat"/>
      </c:valAx>
      <c:valAx>
        <c:axId val="403527056"/>
        <c:scaling>
          <c:orientation val="minMax"/>
        </c:scaling>
        <c:delete val="0"/>
        <c:axPos val="l"/>
        <c:majorGridlines/>
        <c:minorGridlines>
          <c:spPr>
            <a:ln>
              <a:solidFill>
                <a:schemeClr val="accent6">
                  <a:shade val="95000"/>
                  <a:satMod val="105000"/>
                </a:schemeClr>
              </a:solidFill>
            </a:ln>
          </c:spPr>
        </c:minorGridlines>
        <c:title>
          <c:tx>
            <c:rich>
              <a:bodyPr/>
              <a:lstStyle/>
              <a:p>
                <a:pPr>
                  <a:defRPr/>
                </a:pPr>
                <a:endParaRPr lang="en-US"/>
              </a:p>
              <a:p>
                <a:pPr>
                  <a:defRPr/>
                </a:pPr>
                <a:r>
                  <a:rPr lang="en-US"/>
                  <a:t>Back Pack Weight (lb)</a:t>
                </a:r>
              </a:p>
              <a:p>
                <a:pPr>
                  <a:defRPr/>
                </a:pPr>
                <a:endParaRPr lang="en-US"/>
              </a:p>
            </c:rich>
          </c:tx>
          <c:overlay val="0"/>
        </c:title>
        <c:numFmt formatCode="0.00" sourceLinked="1"/>
        <c:majorTickMark val="out"/>
        <c:minorTickMark val="none"/>
        <c:tickLblPos val="nextTo"/>
        <c:crossAx val="403522352"/>
        <c:crosses val="autoZero"/>
        <c:crossBetween val="midCat"/>
      </c:valAx>
      <c:spPr>
        <a:gradFill flip="none" rotWithShape="1">
          <a:gsLst>
            <a:gs pos="0">
              <a:srgbClr val="FF3399"/>
            </a:gs>
            <a:gs pos="43000">
              <a:srgbClr val="FF6633"/>
            </a:gs>
            <a:gs pos="61000">
              <a:srgbClr val="FFFF00"/>
            </a:gs>
            <a:gs pos="90000">
              <a:srgbClr val="01A78F"/>
            </a:gs>
            <a:gs pos="100000">
              <a:srgbClr val="3366FF"/>
            </a:gs>
          </a:gsLst>
          <a:lin ang="5100000" scaled="0"/>
          <a:tileRect/>
        </a:gradFill>
      </c:spPr>
    </c:plotArea>
    <c:legend>
      <c:legendPos val="r"/>
      <c:layout>
        <c:manualLayout>
          <c:xMode val="edge"/>
          <c:yMode val="edge"/>
          <c:x val="0.73808446500748481"/>
          <c:y val="0.90406819384919268"/>
          <c:w val="0.21580025405241385"/>
          <c:h val="9.4643940054263465E-2"/>
        </c:manualLayout>
      </c:layout>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400"/>
              <a:t>BP Weight Distribution 2015</a:t>
            </a:r>
          </a:p>
          <a:p>
            <a:pPr>
              <a:defRPr sz="1050"/>
            </a:pPr>
            <a:r>
              <a:rPr lang="en-US" sz="1050"/>
              <a:t>Students</a:t>
            </a:r>
            <a:r>
              <a:rPr lang="en-US" sz="1050" baseline="0"/>
              <a:t> w/ BPs above max recommended and below max recommended weight</a:t>
            </a:r>
            <a:endParaRPr lang="en-US" sz="1050"/>
          </a:p>
        </c:rich>
      </c:tx>
      <c:layout>
        <c:manualLayout>
          <c:xMode val="edge"/>
          <c:yMode val="edge"/>
          <c:x val="0.108088570356248"/>
          <c:y val="2.2268615170494086E-2"/>
        </c:manualLayout>
      </c:layout>
      <c:overlay val="0"/>
    </c:title>
    <c:autoTitleDeleted val="0"/>
    <c:plotArea>
      <c:layout>
        <c:manualLayout>
          <c:layoutTarget val="inner"/>
          <c:xMode val="edge"/>
          <c:yMode val="edge"/>
          <c:x val="0.23796784584607175"/>
          <c:y val="0.25765642551466034"/>
          <c:w val="0.62626473465964683"/>
          <c:h val="0.69630750103605465"/>
        </c:manualLayout>
      </c:layout>
      <c:pieChart>
        <c:varyColors val="1"/>
        <c:ser>
          <c:idx val="5"/>
          <c:order val="5"/>
          <c:spPr>
            <a:solidFill>
              <a:srgbClr val="00B050"/>
            </a:solidFill>
          </c:spPr>
          <c:explosion val="6"/>
          <c:dPt>
            <c:idx val="0"/>
            <c:bubble3D val="0"/>
            <c:spPr>
              <a:solidFill>
                <a:srgbClr val="F7071E"/>
              </a:solidFill>
            </c:spPr>
          </c:dPt>
          <c:dLbls>
            <c:dLbl>
              <c:idx val="0"/>
              <c:layout>
                <c:manualLayout>
                  <c:x val="0.23793567224215317"/>
                  <c:y val="-6.9444444444444448E-2"/>
                </c:manualLayout>
              </c:layout>
              <c:spPr/>
              <c:txPr>
                <a:bodyPr/>
                <a:lstStyle/>
                <a:p>
                  <a:pPr>
                    <a:defRPr sz="1200" b="1"/>
                  </a:pPr>
                  <a:endParaRPr lang="en-US"/>
                </a:p>
              </c:txPr>
              <c:showLegendKey val="0"/>
              <c:showVal val="1"/>
              <c:showCatName val="0"/>
              <c:showSerName val="0"/>
              <c:showPercent val="1"/>
              <c:showBubbleSize val="0"/>
              <c:extLst>
                <c:ext xmlns:c15="http://schemas.microsoft.com/office/drawing/2012/chart" uri="{CE6537A1-D6FC-4f65-9D91-7224C49458BB}"/>
              </c:extLst>
            </c:dLbl>
            <c:dLbl>
              <c:idx val="1"/>
              <c:layout>
                <c:manualLayout>
                  <c:x val="0.209303038303644"/>
                  <c:y val="-2.3391812865497075E-2"/>
                </c:manualLayout>
              </c:layout>
              <c:spPr/>
              <c:txPr>
                <a:bodyPr/>
                <a:lstStyle/>
                <a:p>
                  <a:pPr>
                    <a:defRPr sz="1200" b="1"/>
                  </a:pPr>
                  <a:endParaRPr lang="en-US"/>
                </a:p>
              </c:txPr>
              <c:showLegendKey val="0"/>
              <c:showVal val="1"/>
              <c:showCatName val="0"/>
              <c:showSerName val="0"/>
              <c:showPercent val="1"/>
              <c:showBubbleSize val="0"/>
              <c:extLst>
                <c:ext xmlns:c15="http://schemas.microsoft.com/office/drawing/2012/chart" uri="{CE6537A1-D6FC-4f65-9D91-7224C49458BB}"/>
              </c:extLst>
            </c:dLbl>
            <c:spPr>
              <a:noFill/>
              <a:ln>
                <a:noFill/>
              </a:ln>
              <a:effectLst/>
            </c:spPr>
            <c:showLegendKey val="0"/>
            <c:showVal val="1"/>
            <c:showCatName val="0"/>
            <c:showSerName val="0"/>
            <c:showPercent val="1"/>
            <c:showBubbleSize val="0"/>
            <c:showLeaderLines val="1"/>
            <c:extLst>
              <c:ext xmlns:c15="http://schemas.microsoft.com/office/drawing/2012/chart" uri="{CE6537A1-D6FC-4f65-9D91-7224C49458BB}"/>
            </c:extLst>
          </c:dLbls>
          <c:cat>
            <c:strRef>
              <c:f>'AM Data both genders'!$H$277:$H$278</c:f>
              <c:strCache>
                <c:ptCount val="2"/>
                <c:pt idx="0">
                  <c:v>Number of students with backpacks exceeding maximum recommended BP weight </c:v>
                </c:pt>
                <c:pt idx="1">
                  <c:v>Number of students with backpacks that are under the maximum recommended BP weight</c:v>
                </c:pt>
              </c:strCache>
            </c:strRef>
          </c:cat>
          <c:val>
            <c:numRef>
              <c:f>'AM Data both genders'!$O$277:$O$278</c:f>
              <c:numCache>
                <c:formatCode>0.00</c:formatCode>
                <c:ptCount val="2"/>
                <c:pt idx="0">
                  <c:v>260</c:v>
                </c:pt>
                <c:pt idx="1">
                  <c:v>12</c:v>
                </c:pt>
              </c:numCache>
            </c:numRef>
          </c:val>
        </c:ser>
        <c:dLbls>
          <c:showLegendKey val="0"/>
          <c:showVal val="0"/>
          <c:showCatName val="0"/>
          <c:showSerName val="0"/>
          <c:showPercent val="0"/>
          <c:showBubbleSize val="0"/>
          <c:showLeaderLines val="1"/>
        </c:dLbls>
        <c:firstSliceAng val="0"/>
      </c:pieChart>
      <c:doughnut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'AM Data both genders'!$H$277:$H$278</c:f>
              <c:strCache>
                <c:ptCount val="2"/>
                <c:pt idx="0">
                  <c:v>Number of students with backpacks exceeding maximum recommended BP weight </c:v>
                </c:pt>
                <c:pt idx="1">
                  <c:v>Number of students with backpacks that are under the maximum recommended BP weight</c:v>
                </c:pt>
              </c:strCache>
            </c:strRef>
          </c:cat>
          <c:val>
            <c:numRef>
              <c:f>'AM Data both genders'!$I$277:$I$278</c:f>
              <c:numCache>
                <c:formatCode>General</c:formatCode>
                <c:ptCount val="2"/>
              </c:numCache>
            </c:numRef>
          </c:val>
        </c:ser>
        <c:ser>
          <c:idx val="1"/>
          <c:order val="1"/>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'AM Data both genders'!$H$277:$H$278</c:f>
              <c:strCache>
                <c:ptCount val="2"/>
                <c:pt idx="0">
                  <c:v>Number of students with backpacks exceeding maximum recommended BP weight </c:v>
                </c:pt>
                <c:pt idx="1">
                  <c:v>Number of students with backpacks that are under the maximum recommended BP weight</c:v>
                </c:pt>
              </c:strCache>
            </c:strRef>
          </c:cat>
          <c:val>
            <c:numRef>
              <c:f>'AM Data both genders'!$K$277:$K$278</c:f>
              <c:numCache>
                <c:formatCode>General</c:formatCode>
                <c:ptCount val="2"/>
              </c:numCache>
            </c:numRef>
          </c:val>
        </c:ser>
        <c:ser>
          <c:idx val="2"/>
          <c:order val="2"/>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'AM Data both genders'!$H$277:$H$278</c:f>
              <c:strCache>
                <c:ptCount val="2"/>
                <c:pt idx="0">
                  <c:v>Number of students with backpacks exceeding maximum recommended BP weight </c:v>
                </c:pt>
                <c:pt idx="1">
                  <c:v>Number of students with backpacks that are under the maximum recommended BP weight</c:v>
                </c:pt>
              </c:strCache>
            </c:strRef>
          </c:cat>
          <c:val>
            <c:numRef>
              <c:f>'AM Data both genders'!$L$277:$L$278</c:f>
              <c:numCache>
                <c:formatCode>General</c:formatCode>
                <c:ptCount val="2"/>
              </c:numCache>
            </c:numRef>
          </c:val>
        </c:ser>
        <c:ser>
          <c:idx val="3"/>
          <c:order val="3"/>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'AM Data both genders'!$H$277:$H$278</c:f>
              <c:strCache>
                <c:ptCount val="2"/>
                <c:pt idx="0">
                  <c:v>Number of students with backpacks exceeding maximum recommended BP weight </c:v>
                </c:pt>
                <c:pt idx="1">
                  <c:v>Number of students with backpacks that are under the maximum recommended BP weight</c:v>
                </c:pt>
              </c:strCache>
            </c:strRef>
          </c:cat>
          <c:val>
            <c:numRef>
              <c:f>'AM Data both genders'!$M$277:$M$278</c:f>
              <c:numCache>
                <c:formatCode>General</c:formatCode>
                <c:ptCount val="2"/>
              </c:numCache>
            </c:numRef>
          </c:val>
        </c:ser>
        <c:ser>
          <c:idx val="4"/>
          <c:order val="4"/>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'AM Data both genders'!$H$277:$H$278</c:f>
              <c:strCache>
                <c:ptCount val="2"/>
                <c:pt idx="0">
                  <c:v>Number of students with backpacks exceeding maximum recommended BP weight </c:v>
                </c:pt>
                <c:pt idx="1">
                  <c:v>Number of students with backpacks that are under the maximum recommended BP weight</c:v>
                </c:pt>
              </c:strCache>
            </c:strRef>
          </c:cat>
          <c:val>
            <c:numRef>
              <c:f>'AM Data both genders'!$N$277:$N$278</c:f>
              <c:numCache>
                <c:formatCode>General</c:formatCode>
                <c:ptCount val="2"/>
              </c:numCache>
            </c:numRef>
          </c:val>
        </c:ser>
        <c:dLbls>
          <c:showLegendKey val="0"/>
          <c:showVal val="0"/>
          <c:showCatName val="0"/>
          <c:showSerName val="0"/>
          <c:showPercent val="1"/>
          <c:showBubbleSize val="0"/>
          <c:showLeaderLines val="1"/>
        </c:dLbls>
        <c:firstSliceAng val="129"/>
        <c:holeSize val="50"/>
      </c:doughnutChart>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43886324554258"/>
          <c:y val="3.7524353891686027E-2"/>
          <c:w val="0.63815766132681695"/>
          <c:h val="0.80613703433536132"/>
        </c:manualLayout>
      </c:layout>
      <c:scatterChart>
        <c:scatterStyle val="lineMarker"/>
        <c:varyColors val="0"/>
        <c:ser>
          <c:idx val="0"/>
          <c:order val="0"/>
          <c:tx>
            <c:strRef>
              <c:f>'AM Male'!$C$4</c:f>
              <c:strCache>
                <c:ptCount val="1"/>
                <c:pt idx="0">
                  <c:v>Backpack weight (lb)</c:v>
                </c:pt>
              </c:strCache>
            </c:strRef>
          </c:tx>
          <c:spPr>
            <a:ln w="28575">
              <a:noFill/>
            </a:ln>
          </c:spPr>
          <c:trendline>
            <c:spPr>
              <a:ln>
                <a:solidFill>
                  <a:srgbClr val="080E16"/>
                </a:solidFill>
              </a:ln>
            </c:spPr>
            <c:trendlineType val="linear"/>
            <c:dispRSqr val="0"/>
            <c:dispEq val="0"/>
          </c:trendline>
          <c:trendline>
            <c:trendlineType val="linear"/>
            <c:dispRSqr val="1"/>
            <c:dispEq val="1"/>
            <c:trendlineLbl>
              <c:layout>
                <c:manualLayout>
                  <c:x val="6.6585211331342209E-2"/>
                  <c:y val="1.4756708580686729E-3"/>
                </c:manualLayout>
              </c:layout>
              <c:numFmt formatCode="General" sourceLinked="0"/>
              <c:txPr>
                <a:bodyPr/>
                <a:lstStyle/>
                <a:p>
                  <a:pPr>
                    <a:defRPr b="1"/>
                  </a:pPr>
                  <a:endParaRPr lang="en-US"/>
                </a:p>
              </c:txPr>
            </c:trendlineLbl>
          </c:trendline>
          <c:yVal>
            <c:numRef>
              <c:f>'AM Male'!$C$5:$C$138</c:f>
              <c:numCache>
                <c:formatCode>0.00</c:formatCode>
                <c:ptCount val="134"/>
                <c:pt idx="0">
                  <c:v>15.6</c:v>
                </c:pt>
                <c:pt idx="1">
                  <c:v>14.2</c:v>
                </c:pt>
                <c:pt idx="2">
                  <c:v>15</c:v>
                </c:pt>
                <c:pt idx="3">
                  <c:v>13</c:v>
                </c:pt>
                <c:pt idx="4">
                  <c:v>11.6</c:v>
                </c:pt>
                <c:pt idx="5">
                  <c:v>9.6</c:v>
                </c:pt>
                <c:pt idx="6">
                  <c:v>15.8</c:v>
                </c:pt>
                <c:pt idx="7">
                  <c:v>17</c:v>
                </c:pt>
                <c:pt idx="8">
                  <c:v>15</c:v>
                </c:pt>
                <c:pt idx="9">
                  <c:v>19</c:v>
                </c:pt>
                <c:pt idx="10">
                  <c:v>15</c:v>
                </c:pt>
                <c:pt idx="11">
                  <c:v>15</c:v>
                </c:pt>
                <c:pt idx="12">
                  <c:v>17</c:v>
                </c:pt>
                <c:pt idx="13">
                  <c:v>14</c:v>
                </c:pt>
                <c:pt idx="14">
                  <c:v>15</c:v>
                </c:pt>
                <c:pt idx="15">
                  <c:v>15</c:v>
                </c:pt>
                <c:pt idx="16">
                  <c:v>16</c:v>
                </c:pt>
                <c:pt idx="17">
                  <c:v>15</c:v>
                </c:pt>
                <c:pt idx="18">
                  <c:v>15</c:v>
                </c:pt>
                <c:pt idx="19">
                  <c:v>11</c:v>
                </c:pt>
                <c:pt idx="20">
                  <c:v>12</c:v>
                </c:pt>
                <c:pt idx="21">
                  <c:v>18</c:v>
                </c:pt>
                <c:pt idx="22">
                  <c:v>17</c:v>
                </c:pt>
                <c:pt idx="23">
                  <c:v>15</c:v>
                </c:pt>
                <c:pt idx="24">
                  <c:v>20</c:v>
                </c:pt>
                <c:pt idx="25">
                  <c:v>9</c:v>
                </c:pt>
                <c:pt idx="26">
                  <c:v>16</c:v>
                </c:pt>
                <c:pt idx="27">
                  <c:v>14</c:v>
                </c:pt>
                <c:pt idx="28">
                  <c:v>15</c:v>
                </c:pt>
                <c:pt idx="29">
                  <c:v>15</c:v>
                </c:pt>
                <c:pt idx="30">
                  <c:v>11.8</c:v>
                </c:pt>
                <c:pt idx="31">
                  <c:v>12</c:v>
                </c:pt>
                <c:pt idx="32">
                  <c:v>12</c:v>
                </c:pt>
                <c:pt idx="33">
                  <c:v>16</c:v>
                </c:pt>
                <c:pt idx="34">
                  <c:v>14</c:v>
                </c:pt>
                <c:pt idx="35">
                  <c:v>16</c:v>
                </c:pt>
                <c:pt idx="36">
                  <c:v>16</c:v>
                </c:pt>
                <c:pt idx="37">
                  <c:v>18</c:v>
                </c:pt>
                <c:pt idx="38">
                  <c:v>14</c:v>
                </c:pt>
                <c:pt idx="39">
                  <c:v>20</c:v>
                </c:pt>
                <c:pt idx="40">
                  <c:v>18</c:v>
                </c:pt>
                <c:pt idx="41">
                  <c:v>18</c:v>
                </c:pt>
                <c:pt idx="42">
                  <c:v>16</c:v>
                </c:pt>
                <c:pt idx="43">
                  <c:v>20</c:v>
                </c:pt>
                <c:pt idx="44">
                  <c:v>15</c:v>
                </c:pt>
                <c:pt idx="45">
                  <c:v>17</c:v>
                </c:pt>
                <c:pt idx="46">
                  <c:v>12.6</c:v>
                </c:pt>
                <c:pt idx="47">
                  <c:v>12.2</c:v>
                </c:pt>
                <c:pt idx="48">
                  <c:v>16.8</c:v>
                </c:pt>
                <c:pt idx="49">
                  <c:v>13</c:v>
                </c:pt>
                <c:pt idx="50">
                  <c:v>18</c:v>
                </c:pt>
                <c:pt idx="51">
                  <c:v>18</c:v>
                </c:pt>
                <c:pt idx="52">
                  <c:v>12.2</c:v>
                </c:pt>
                <c:pt idx="53">
                  <c:v>16.8</c:v>
                </c:pt>
                <c:pt idx="54">
                  <c:v>13.4</c:v>
                </c:pt>
                <c:pt idx="55">
                  <c:v>18.399999999999999</c:v>
                </c:pt>
                <c:pt idx="56">
                  <c:v>15.2</c:v>
                </c:pt>
                <c:pt idx="57">
                  <c:v>17.600000000000001</c:v>
                </c:pt>
                <c:pt idx="58">
                  <c:v>15.4</c:v>
                </c:pt>
                <c:pt idx="59">
                  <c:v>18</c:v>
                </c:pt>
                <c:pt idx="60">
                  <c:v>13.4</c:v>
                </c:pt>
                <c:pt idx="61">
                  <c:v>16.600000000000001</c:v>
                </c:pt>
                <c:pt idx="62">
                  <c:v>16.600000000000001</c:v>
                </c:pt>
                <c:pt idx="63">
                  <c:v>18.399999999999999</c:v>
                </c:pt>
                <c:pt idx="64">
                  <c:v>11.6</c:v>
                </c:pt>
                <c:pt idx="65">
                  <c:v>16</c:v>
                </c:pt>
                <c:pt idx="66">
                  <c:v>16</c:v>
                </c:pt>
                <c:pt idx="67">
                  <c:v>16</c:v>
                </c:pt>
                <c:pt idx="68">
                  <c:v>16</c:v>
                </c:pt>
                <c:pt idx="69">
                  <c:v>20</c:v>
                </c:pt>
                <c:pt idx="70">
                  <c:v>12</c:v>
                </c:pt>
                <c:pt idx="71">
                  <c:v>18</c:v>
                </c:pt>
                <c:pt idx="72">
                  <c:v>20</c:v>
                </c:pt>
                <c:pt idx="73">
                  <c:v>16</c:v>
                </c:pt>
                <c:pt idx="74">
                  <c:v>11.6</c:v>
                </c:pt>
                <c:pt idx="75">
                  <c:v>16.600000000000001</c:v>
                </c:pt>
                <c:pt idx="76">
                  <c:v>16</c:v>
                </c:pt>
                <c:pt idx="77">
                  <c:v>14</c:v>
                </c:pt>
                <c:pt idx="78">
                  <c:v>12</c:v>
                </c:pt>
                <c:pt idx="79">
                  <c:v>18</c:v>
                </c:pt>
                <c:pt idx="80">
                  <c:v>15.6</c:v>
                </c:pt>
                <c:pt idx="81">
                  <c:v>18</c:v>
                </c:pt>
                <c:pt idx="82">
                  <c:v>20</c:v>
                </c:pt>
                <c:pt idx="83">
                  <c:v>17.600000000000001</c:v>
                </c:pt>
                <c:pt idx="84">
                  <c:v>12</c:v>
                </c:pt>
                <c:pt idx="85">
                  <c:v>16.399999999999999</c:v>
                </c:pt>
                <c:pt idx="86">
                  <c:v>15</c:v>
                </c:pt>
                <c:pt idx="87">
                  <c:v>17.8</c:v>
                </c:pt>
                <c:pt idx="88">
                  <c:v>19.2</c:v>
                </c:pt>
                <c:pt idx="89">
                  <c:v>17</c:v>
                </c:pt>
                <c:pt idx="90">
                  <c:v>12.8</c:v>
                </c:pt>
                <c:pt idx="91">
                  <c:v>13.4</c:v>
                </c:pt>
                <c:pt idx="92">
                  <c:v>17.399999999999999</c:v>
                </c:pt>
                <c:pt idx="93">
                  <c:v>13.6</c:v>
                </c:pt>
                <c:pt idx="94">
                  <c:v>16.2</c:v>
                </c:pt>
                <c:pt idx="95">
                  <c:v>16.2</c:v>
                </c:pt>
                <c:pt idx="96">
                  <c:v>18.399999999999999</c:v>
                </c:pt>
                <c:pt idx="97">
                  <c:v>12.8</c:v>
                </c:pt>
                <c:pt idx="98">
                  <c:v>18.2</c:v>
                </c:pt>
                <c:pt idx="99">
                  <c:v>16.8</c:v>
                </c:pt>
                <c:pt idx="100">
                  <c:v>15</c:v>
                </c:pt>
                <c:pt idx="101">
                  <c:v>15</c:v>
                </c:pt>
                <c:pt idx="102">
                  <c:v>15</c:v>
                </c:pt>
                <c:pt idx="103">
                  <c:v>17</c:v>
                </c:pt>
                <c:pt idx="104">
                  <c:v>17</c:v>
                </c:pt>
                <c:pt idx="105">
                  <c:v>17</c:v>
                </c:pt>
                <c:pt idx="106">
                  <c:v>15</c:v>
                </c:pt>
                <c:pt idx="107">
                  <c:v>11</c:v>
                </c:pt>
                <c:pt idx="108">
                  <c:v>20</c:v>
                </c:pt>
                <c:pt idx="109">
                  <c:v>19</c:v>
                </c:pt>
                <c:pt idx="110">
                  <c:v>17</c:v>
                </c:pt>
                <c:pt idx="111">
                  <c:v>17</c:v>
                </c:pt>
                <c:pt idx="112">
                  <c:v>17</c:v>
                </c:pt>
                <c:pt idx="113">
                  <c:v>10</c:v>
                </c:pt>
                <c:pt idx="114">
                  <c:v>18</c:v>
                </c:pt>
                <c:pt idx="115">
                  <c:v>16</c:v>
                </c:pt>
                <c:pt idx="116">
                  <c:v>15</c:v>
                </c:pt>
                <c:pt idx="117">
                  <c:v>16</c:v>
                </c:pt>
                <c:pt idx="118">
                  <c:v>11</c:v>
                </c:pt>
                <c:pt idx="119">
                  <c:v>11</c:v>
                </c:pt>
                <c:pt idx="120">
                  <c:v>13</c:v>
                </c:pt>
                <c:pt idx="121">
                  <c:v>17</c:v>
                </c:pt>
                <c:pt idx="122">
                  <c:v>15.5</c:v>
                </c:pt>
                <c:pt idx="123">
                  <c:v>17.5</c:v>
                </c:pt>
                <c:pt idx="124">
                  <c:v>16</c:v>
                </c:pt>
                <c:pt idx="125">
                  <c:v>14</c:v>
                </c:pt>
                <c:pt idx="126">
                  <c:v>20</c:v>
                </c:pt>
                <c:pt idx="127">
                  <c:v>15.5</c:v>
                </c:pt>
                <c:pt idx="128">
                  <c:v>16</c:v>
                </c:pt>
                <c:pt idx="129">
                  <c:v>20</c:v>
                </c:pt>
                <c:pt idx="130">
                  <c:v>16</c:v>
                </c:pt>
                <c:pt idx="131">
                  <c:v>14</c:v>
                </c:pt>
                <c:pt idx="132">
                  <c:v>30</c:v>
                </c:pt>
                <c:pt idx="133">
                  <c:v>14</c:v>
                </c:pt>
              </c:numCache>
            </c:numRef>
          </c:yVal>
          <c:smooth val="0"/>
        </c:ser>
        <c:dLbls>
          <c:showLegendKey val="0"/>
          <c:showVal val="0"/>
          <c:showCatName val="0"/>
          <c:showSerName val="0"/>
          <c:showPercent val="0"/>
          <c:showBubbleSize val="0"/>
        </c:dLbls>
        <c:axId val="408423456"/>
        <c:axId val="408423848"/>
      </c:scatterChart>
      <c:valAx>
        <c:axId val="408423456"/>
        <c:scaling>
          <c:orientation val="minMax"/>
        </c:scaling>
        <c:delete val="0"/>
        <c:axPos val="b"/>
        <c:majorGridlines/>
        <c:minorGridlines/>
        <c:title>
          <c:tx>
            <c:rich>
              <a:bodyPr/>
              <a:lstStyle/>
              <a:p>
                <a:pPr>
                  <a:defRPr/>
                </a:pPr>
                <a:r>
                  <a:rPr lang="en-US"/>
                  <a:t>Number of Back Pack Measured (from lower to higher grades)</a:t>
                </a:r>
              </a:p>
            </c:rich>
          </c:tx>
          <c:overlay val="0"/>
        </c:title>
        <c:numFmt formatCode="General" sourceLinked="1"/>
        <c:majorTickMark val="out"/>
        <c:minorTickMark val="none"/>
        <c:tickLblPos val="nextTo"/>
        <c:crossAx val="408423848"/>
        <c:crosses val="autoZero"/>
        <c:crossBetween val="midCat"/>
      </c:valAx>
      <c:valAx>
        <c:axId val="408423848"/>
        <c:scaling>
          <c:orientation val="minMax"/>
          <c:max val="30"/>
        </c:scaling>
        <c:delete val="0"/>
        <c:axPos val="l"/>
        <c:majorGridlines/>
        <c:minorGridlines/>
        <c:title>
          <c:tx>
            <c:rich>
              <a:bodyPr/>
              <a:lstStyle/>
              <a:p>
                <a:pPr>
                  <a:defRPr/>
                </a:pPr>
                <a:r>
                  <a:rPr lang="en-US"/>
                  <a:t>Back Pack Weight</a:t>
                </a:r>
              </a:p>
            </c:rich>
          </c:tx>
          <c:overlay val="0"/>
        </c:title>
        <c:numFmt formatCode="0.00" sourceLinked="1"/>
        <c:majorTickMark val="out"/>
        <c:minorTickMark val="none"/>
        <c:tickLblPos val="nextTo"/>
        <c:crossAx val="408423456"/>
        <c:crosses val="autoZero"/>
        <c:crossBetween val="midCat"/>
      </c:valAx>
      <c:spPr>
        <a:gradFill>
          <a:gsLst>
            <a:gs pos="0">
              <a:srgbClr val="FF0000"/>
            </a:gs>
            <a:gs pos="41000">
              <a:srgbClr val="FF6633"/>
            </a:gs>
            <a:gs pos="67000">
              <a:srgbClr val="FFFF00"/>
            </a:gs>
            <a:gs pos="100000">
              <a:srgbClr val="01A78F"/>
            </a:gs>
            <a:gs pos="100000">
              <a:srgbClr val="3366FF"/>
            </a:gs>
          </a:gsLst>
          <a:lin ang="5220000" scaled="0"/>
        </a:gradFill>
        <a:ln>
          <a:noFill/>
        </a:ln>
      </c:spPr>
    </c:plotArea>
    <c:legend>
      <c:legendPos val="r"/>
      <c:legendEntry>
        <c:idx val="1"/>
        <c:delete val="1"/>
      </c:legendEntry>
      <c:layout>
        <c:manualLayout>
          <c:xMode val="edge"/>
          <c:yMode val="edge"/>
          <c:x val="0.7953780432618337"/>
          <c:y val="0.43888314203724543"/>
          <c:w val="0.19082885328989049"/>
          <c:h val="0.23376702177685674"/>
        </c:manualLayout>
      </c:layout>
      <c:overlay val="0"/>
    </c:legend>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[BackpackDayResults2016Detail.xlsx]AM Male!PivotTable4</c:name>
    <c:fmtId val="2"/>
  </c:pivotSource>
  <c:chart>
    <c:autoTitleDeleted val="0"/>
    <c:pivotFmts>
      <c:pivotFmt>
        <c:idx val="0"/>
        <c:marker>
          <c:symbol val="none"/>
        </c:marker>
      </c:pivotFmt>
      <c:pivotFmt>
        <c:idx val="1"/>
        <c:marker>
          <c:symbol val="none"/>
        </c:marker>
      </c:pivotFmt>
    </c:pivotFmts>
    <c:plotArea>
      <c:layout>
        <c:manualLayout>
          <c:layoutTarget val="inner"/>
          <c:xMode val="edge"/>
          <c:yMode val="edge"/>
          <c:x val="8.1327629321925304E-2"/>
          <c:y val="0.13368851620820124"/>
          <c:w val="0.644636763313024"/>
          <c:h val="0.72851416300235194"/>
        </c:manualLayout>
      </c:layout>
      <c:barChart>
        <c:barDir val="col"/>
        <c:grouping val="clustered"/>
        <c:varyColors val="0"/>
        <c:ser>
          <c:idx val="0"/>
          <c:order val="0"/>
          <c:tx>
            <c:strRef>
              <c:f>'AM Male'!$H$13</c:f>
              <c:strCache>
                <c:ptCount val="1"/>
                <c:pt idx="0">
                  <c:v>Average of Backpack weight (lb)</c:v>
                </c:pt>
              </c:strCache>
            </c:strRef>
          </c:tx>
          <c:invertIfNegative val="0"/>
          <c:cat>
            <c:strRef>
              <c:f>'AM Male'!$G$14:$G$17</c:f>
              <c:strCache>
                <c:ptCount val="3"/>
                <c:pt idx="0">
                  <c:v>6</c:v>
                </c:pt>
                <c:pt idx="1">
                  <c:v>7</c:v>
                </c:pt>
                <c:pt idx="2">
                  <c:v>8</c:v>
                </c:pt>
              </c:strCache>
            </c:strRef>
          </c:cat>
          <c:val>
            <c:numRef>
              <c:f>'AM Male'!$H$14:$H$17</c:f>
              <c:numCache>
                <c:formatCode>General</c:formatCode>
                <c:ptCount val="3"/>
                <c:pt idx="0">
                  <c:v>15.120754716981132</c:v>
                </c:pt>
                <c:pt idx="1">
                  <c:v>16.106666666666669</c:v>
                </c:pt>
                <c:pt idx="2">
                  <c:v>16.045098039215684</c:v>
                </c:pt>
              </c:numCache>
            </c:numRef>
          </c:val>
        </c:ser>
        <c:ser>
          <c:idx val="1"/>
          <c:order val="1"/>
          <c:tx>
            <c:strRef>
              <c:f>'AM Male'!$I$13</c:f>
              <c:strCache>
                <c:ptCount val="1"/>
                <c:pt idx="0">
                  <c:v>Average Student Weight (lb)</c:v>
                </c:pt>
              </c:strCache>
            </c:strRef>
          </c:tx>
          <c:invertIfNegative val="0"/>
          <c:cat>
            <c:strRef>
              <c:f>'AM Male'!$G$14:$G$17</c:f>
              <c:strCache>
                <c:ptCount val="3"/>
                <c:pt idx="0">
                  <c:v>6</c:v>
                </c:pt>
                <c:pt idx="1">
                  <c:v>7</c:v>
                </c:pt>
                <c:pt idx="2">
                  <c:v>8</c:v>
                </c:pt>
              </c:strCache>
            </c:strRef>
          </c:cat>
          <c:val>
            <c:numRef>
              <c:f>'AM Male'!$I$14:$I$17</c:f>
              <c:numCache>
                <c:formatCode>General</c:formatCode>
                <c:ptCount val="3"/>
                <c:pt idx="0">
                  <c:v>78.5</c:v>
                </c:pt>
                <c:pt idx="1">
                  <c:v>88</c:v>
                </c:pt>
                <c:pt idx="2">
                  <c:v>100</c:v>
                </c:pt>
              </c:numCache>
            </c:numRef>
          </c:val>
        </c:ser>
        <c:dLbls>
          <c:showLegendKey val="0"/>
          <c:showVal val="0"/>
          <c:showCatName val="0"/>
          <c:showSerName val="0"/>
          <c:showPercent val="0"/>
          <c:showBubbleSize val="0"/>
        </c:dLbls>
        <c:gapWidth val="150"/>
        <c:axId val="408418360"/>
        <c:axId val="408418752"/>
      </c:barChart>
      <c:catAx>
        <c:axId val="408418360"/>
        <c:scaling>
          <c:orientation val="minMax"/>
        </c:scaling>
        <c:delete val="0"/>
        <c:axPos val="b"/>
        <c:numFmt formatCode="General" sourceLinked="0"/>
        <c:majorTickMark val="out"/>
        <c:minorTickMark val="none"/>
        <c:tickLblPos val="nextTo"/>
        <c:crossAx val="408418752"/>
        <c:crosses val="autoZero"/>
        <c:auto val="1"/>
        <c:lblAlgn val="ctr"/>
        <c:lblOffset val="100"/>
        <c:noMultiLvlLbl val="0"/>
      </c:catAx>
      <c:valAx>
        <c:axId val="408418752"/>
        <c:scaling>
          <c:orientation val="minMax"/>
        </c:scaling>
        <c:delete val="0"/>
        <c:axPos val="l"/>
        <c:majorGridlines/>
        <c:numFmt formatCode="General" sourceLinked="1"/>
        <c:majorTickMark val="out"/>
        <c:minorTickMark val="none"/>
        <c:tickLblPos val="nextTo"/>
        <c:crossAx val="408418360"/>
        <c:crosses val="autoZero"/>
        <c:crossBetween val="between"/>
      </c:valAx>
    </c:plotArea>
    <c:legend>
      <c:legendPos val="r"/>
      <c:layout>
        <c:manualLayout>
          <c:xMode val="edge"/>
          <c:yMode val="edge"/>
          <c:x val="0.77283158276669628"/>
          <c:y val="0.23406653713740333"/>
          <c:w val="0.21142038573724065"/>
          <c:h val="0.42797048096260693"/>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[BackpackDayResults2016Detail.xlsx]AM Data both genders!PivotTable3</c:name>
    <c:fmtId val="8"/>
  </c:pivotSource>
  <c:chart>
    <c:title>
      <c:tx>
        <c:rich>
          <a:bodyPr/>
          <a:lstStyle/>
          <a:p>
            <a:pPr>
              <a:defRPr/>
            </a:pPr>
            <a:r>
              <a:rPr lang="en-US" sz="1400"/>
              <a:t>Relationship of body weight and BP weight for Female</a:t>
            </a:r>
            <a:r>
              <a:rPr lang="en-US" sz="1400" baseline="0"/>
              <a:t> Middle School Students</a:t>
            </a:r>
            <a:endParaRPr lang="en-US" sz="1400"/>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pivotFmt>
    </c:pivotFmts>
    <c:plotArea>
      <c:layout/>
      <c:barChart>
        <c:barDir val="col"/>
        <c:grouping val="clustered"/>
        <c:varyColors val="0"/>
        <c:ser>
          <c:idx val="0"/>
          <c:order val="0"/>
          <c:tx>
            <c:strRef>
              <c:f>'AM Data both genders'!$M$287</c:f>
              <c:strCache>
                <c:ptCount val="1"/>
                <c:pt idx="0">
                  <c:v>Average BP  Weight</c:v>
                </c:pt>
              </c:strCache>
            </c:strRef>
          </c:tx>
          <c:invertIfNegative val="0"/>
          <c:cat>
            <c:strRef>
              <c:f>'AM Data both genders'!$L$288:$L$291</c:f>
              <c:strCache>
                <c:ptCount val="3"/>
                <c:pt idx="0">
                  <c:v>6</c:v>
                </c:pt>
                <c:pt idx="1">
                  <c:v>7</c:v>
                </c:pt>
                <c:pt idx="2">
                  <c:v>8</c:v>
                </c:pt>
              </c:strCache>
            </c:strRef>
          </c:cat>
          <c:val>
            <c:numRef>
              <c:f>'AM Data both genders'!$M$288:$M$291</c:f>
              <c:numCache>
                <c:formatCode>General</c:formatCode>
                <c:ptCount val="3"/>
                <c:pt idx="0">
                  <c:v>16.109701492537312</c:v>
                </c:pt>
                <c:pt idx="1">
                  <c:v>16.131617647058825</c:v>
                </c:pt>
                <c:pt idx="2">
                  <c:v>16.070038910505836</c:v>
                </c:pt>
              </c:numCache>
            </c:numRef>
          </c:val>
        </c:ser>
        <c:ser>
          <c:idx val="1"/>
          <c:order val="1"/>
          <c:tx>
            <c:strRef>
              <c:f>'AM Data both genders'!$N$287</c:f>
              <c:strCache>
                <c:ptCount val="1"/>
                <c:pt idx="0">
                  <c:v>Average Female Sudent Weight</c:v>
                </c:pt>
              </c:strCache>
            </c:strRef>
          </c:tx>
          <c:invertIfNegative val="0"/>
          <c:cat>
            <c:strRef>
              <c:f>'AM Data both genders'!$L$288:$L$291</c:f>
              <c:strCache>
                <c:ptCount val="3"/>
                <c:pt idx="0">
                  <c:v>6</c:v>
                </c:pt>
                <c:pt idx="1">
                  <c:v>7</c:v>
                </c:pt>
                <c:pt idx="2">
                  <c:v>8</c:v>
                </c:pt>
              </c:strCache>
            </c:strRef>
          </c:cat>
          <c:val>
            <c:numRef>
              <c:f>'AM Data both genders'!$N$288:$N$291</c:f>
              <c:numCache>
                <c:formatCode>General</c:formatCode>
                <c:ptCount val="3"/>
                <c:pt idx="0">
                  <c:v>81.5</c:v>
                </c:pt>
                <c:pt idx="1">
                  <c:v>91.5</c:v>
                </c:pt>
                <c:pt idx="2">
                  <c:v>101</c:v>
                </c:pt>
              </c:numCache>
            </c:numRef>
          </c:val>
        </c:ser>
        <c:dLbls>
          <c:showLegendKey val="0"/>
          <c:showVal val="0"/>
          <c:showCatName val="0"/>
          <c:showSerName val="0"/>
          <c:showPercent val="0"/>
          <c:showBubbleSize val="0"/>
        </c:dLbls>
        <c:gapWidth val="150"/>
        <c:axId val="405908072"/>
        <c:axId val="405903368"/>
      </c:barChart>
      <c:catAx>
        <c:axId val="405908072"/>
        <c:scaling>
          <c:orientation val="minMax"/>
        </c:scaling>
        <c:delete val="0"/>
        <c:axPos val="b"/>
        <c:numFmt formatCode="General" sourceLinked="0"/>
        <c:majorTickMark val="none"/>
        <c:minorTickMark val="none"/>
        <c:tickLblPos val="nextTo"/>
        <c:crossAx val="405903368"/>
        <c:crosses val="autoZero"/>
        <c:auto val="1"/>
        <c:lblAlgn val="ctr"/>
        <c:lblOffset val="100"/>
        <c:noMultiLvlLbl val="0"/>
      </c:catAx>
      <c:valAx>
        <c:axId val="405903368"/>
        <c:scaling>
          <c:orientation val="minMax"/>
          <c:max val="110"/>
        </c:scaling>
        <c:delete val="0"/>
        <c:axPos val="l"/>
        <c:majorGridlines/>
        <c:title>
          <c:overlay val="0"/>
        </c:title>
        <c:numFmt formatCode="General" sourceLinked="1"/>
        <c:majorTickMark val="none"/>
        <c:minorTickMark val="none"/>
        <c:tickLblPos val="nextTo"/>
        <c:crossAx val="405908072"/>
        <c:crosses val="autoZero"/>
        <c:crossBetween val="between"/>
        <c:majorUnit val="10"/>
        <c:minorUnit val="2"/>
      </c:valAx>
      <c:dTable>
        <c:showHorzBorder val="1"/>
        <c:showVertBorder val="1"/>
        <c:showOutline val="1"/>
        <c:showKeys val="1"/>
      </c:dTable>
      <c:spPr>
        <a:gradFill flip="none" rotWithShape="1">
          <a:gsLst>
            <a:gs pos="73000">
              <a:srgbClr val="FF0000"/>
            </a:gs>
            <a:gs pos="16000">
              <a:srgbClr val="FF6633"/>
            </a:gs>
            <a:gs pos="90000">
              <a:srgbClr val="FFFF00"/>
            </a:gs>
            <a:gs pos="100000">
              <a:srgbClr val="21B27D"/>
            </a:gs>
            <a:gs pos="100000">
              <a:srgbClr val="01A78F"/>
            </a:gs>
            <a:gs pos="100000">
              <a:srgbClr val="3366FF"/>
            </a:gs>
          </a:gsLst>
          <a:lin ang="5220000" scaled="0"/>
          <a:tileRect/>
        </a:gradFill>
      </c:spPr>
    </c:plotArea>
    <c:plotVisOnly val="1"/>
    <c:dispBlanksAs val="gap"/>
    <c:showDLblsOverMax val="0"/>
  </c:chart>
  <c:spPr>
    <a:solidFill>
      <a:srgbClr val="EEECE1"/>
    </a:solidFill>
  </c:spPr>
  <c:printSettings>
    <c:headerFooter/>
    <c:pageMargins b="0.75" l="0.7" r="0.7" t="0.75" header="0.3" footer="0.3"/>
    <c:pageSetup/>
  </c:printSettings>
  <c:userShapes r:id="rId2"/>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0"/>
            <c:dispEq val="0"/>
          </c:trendline>
          <c:yVal>
            <c:numRef>
              <c:f>'AM Female'!$C$2:$C$139</c:f>
              <c:numCache>
                <c:formatCode>0.00</c:formatCode>
                <c:ptCount val="138"/>
                <c:pt idx="0">
                  <c:v>16.600000000000001</c:v>
                </c:pt>
                <c:pt idx="1">
                  <c:v>15.6</c:v>
                </c:pt>
                <c:pt idx="2">
                  <c:v>18</c:v>
                </c:pt>
                <c:pt idx="3">
                  <c:v>12.4</c:v>
                </c:pt>
                <c:pt idx="4">
                  <c:v>14.4</c:v>
                </c:pt>
                <c:pt idx="5">
                  <c:v>17.399999999999999</c:v>
                </c:pt>
                <c:pt idx="6">
                  <c:v>14.4</c:v>
                </c:pt>
                <c:pt idx="7">
                  <c:v>12.4</c:v>
                </c:pt>
                <c:pt idx="8">
                  <c:v>19</c:v>
                </c:pt>
                <c:pt idx="9">
                  <c:v>21.4</c:v>
                </c:pt>
                <c:pt idx="10">
                  <c:v>13.8</c:v>
                </c:pt>
                <c:pt idx="11">
                  <c:v>16</c:v>
                </c:pt>
                <c:pt idx="12">
                  <c:v>17</c:v>
                </c:pt>
                <c:pt idx="13">
                  <c:v>14.6</c:v>
                </c:pt>
                <c:pt idx="14">
                  <c:v>15</c:v>
                </c:pt>
                <c:pt idx="15">
                  <c:v>15.8</c:v>
                </c:pt>
                <c:pt idx="16">
                  <c:v>14</c:v>
                </c:pt>
                <c:pt idx="17">
                  <c:v>12</c:v>
                </c:pt>
                <c:pt idx="18">
                  <c:v>17</c:v>
                </c:pt>
                <c:pt idx="19">
                  <c:v>14.2</c:v>
                </c:pt>
                <c:pt idx="20">
                  <c:v>16</c:v>
                </c:pt>
                <c:pt idx="21">
                  <c:v>12.4</c:v>
                </c:pt>
                <c:pt idx="22">
                  <c:v>10.4</c:v>
                </c:pt>
                <c:pt idx="23">
                  <c:v>15.8</c:v>
                </c:pt>
                <c:pt idx="24">
                  <c:v>10</c:v>
                </c:pt>
                <c:pt idx="25">
                  <c:v>16</c:v>
                </c:pt>
                <c:pt idx="26">
                  <c:v>14</c:v>
                </c:pt>
                <c:pt idx="27">
                  <c:v>15</c:v>
                </c:pt>
                <c:pt idx="28">
                  <c:v>18</c:v>
                </c:pt>
                <c:pt idx="29">
                  <c:v>15</c:v>
                </c:pt>
                <c:pt idx="30">
                  <c:v>13</c:v>
                </c:pt>
                <c:pt idx="31">
                  <c:v>16</c:v>
                </c:pt>
                <c:pt idx="32">
                  <c:v>18</c:v>
                </c:pt>
                <c:pt idx="33">
                  <c:v>19</c:v>
                </c:pt>
                <c:pt idx="34">
                  <c:v>19</c:v>
                </c:pt>
                <c:pt idx="35">
                  <c:v>13</c:v>
                </c:pt>
                <c:pt idx="36">
                  <c:v>17</c:v>
                </c:pt>
                <c:pt idx="37">
                  <c:v>18</c:v>
                </c:pt>
                <c:pt idx="38">
                  <c:v>20</c:v>
                </c:pt>
                <c:pt idx="39">
                  <c:v>12</c:v>
                </c:pt>
                <c:pt idx="40">
                  <c:v>15</c:v>
                </c:pt>
                <c:pt idx="41">
                  <c:v>20</c:v>
                </c:pt>
                <c:pt idx="42">
                  <c:v>19</c:v>
                </c:pt>
                <c:pt idx="43">
                  <c:v>17</c:v>
                </c:pt>
                <c:pt idx="44">
                  <c:v>20</c:v>
                </c:pt>
                <c:pt idx="45">
                  <c:v>10</c:v>
                </c:pt>
                <c:pt idx="46">
                  <c:v>17</c:v>
                </c:pt>
                <c:pt idx="47">
                  <c:v>17</c:v>
                </c:pt>
                <c:pt idx="48">
                  <c:v>17</c:v>
                </c:pt>
                <c:pt idx="49">
                  <c:v>19</c:v>
                </c:pt>
                <c:pt idx="50">
                  <c:v>19</c:v>
                </c:pt>
                <c:pt idx="51">
                  <c:v>19</c:v>
                </c:pt>
                <c:pt idx="52">
                  <c:v>15</c:v>
                </c:pt>
                <c:pt idx="53">
                  <c:v>17</c:v>
                </c:pt>
                <c:pt idx="54">
                  <c:v>19</c:v>
                </c:pt>
                <c:pt idx="55">
                  <c:v>16</c:v>
                </c:pt>
                <c:pt idx="56">
                  <c:v>20</c:v>
                </c:pt>
                <c:pt idx="57">
                  <c:v>19</c:v>
                </c:pt>
                <c:pt idx="58">
                  <c:v>16</c:v>
                </c:pt>
                <c:pt idx="59">
                  <c:v>20</c:v>
                </c:pt>
                <c:pt idx="60">
                  <c:v>18</c:v>
                </c:pt>
                <c:pt idx="61">
                  <c:v>16</c:v>
                </c:pt>
                <c:pt idx="62">
                  <c:v>15</c:v>
                </c:pt>
                <c:pt idx="63">
                  <c:v>25</c:v>
                </c:pt>
                <c:pt idx="64">
                  <c:v>19</c:v>
                </c:pt>
                <c:pt idx="65">
                  <c:v>18</c:v>
                </c:pt>
                <c:pt idx="66">
                  <c:v>13.1</c:v>
                </c:pt>
                <c:pt idx="67">
                  <c:v>19</c:v>
                </c:pt>
                <c:pt idx="68">
                  <c:v>15.6</c:v>
                </c:pt>
                <c:pt idx="69">
                  <c:v>18.600000000000001</c:v>
                </c:pt>
                <c:pt idx="70">
                  <c:v>14.6</c:v>
                </c:pt>
                <c:pt idx="71">
                  <c:v>12.6</c:v>
                </c:pt>
                <c:pt idx="72">
                  <c:v>15.4</c:v>
                </c:pt>
                <c:pt idx="73">
                  <c:v>12.6</c:v>
                </c:pt>
                <c:pt idx="74">
                  <c:v>14.8</c:v>
                </c:pt>
                <c:pt idx="75">
                  <c:v>14</c:v>
                </c:pt>
                <c:pt idx="76">
                  <c:v>17.8</c:v>
                </c:pt>
                <c:pt idx="77">
                  <c:v>16</c:v>
                </c:pt>
                <c:pt idx="78">
                  <c:v>13</c:v>
                </c:pt>
                <c:pt idx="79">
                  <c:v>14</c:v>
                </c:pt>
                <c:pt idx="80">
                  <c:v>13.5</c:v>
                </c:pt>
                <c:pt idx="81">
                  <c:v>16.5</c:v>
                </c:pt>
                <c:pt idx="82">
                  <c:v>20</c:v>
                </c:pt>
                <c:pt idx="83">
                  <c:v>14</c:v>
                </c:pt>
                <c:pt idx="84">
                  <c:v>17</c:v>
                </c:pt>
                <c:pt idx="85">
                  <c:v>13</c:v>
                </c:pt>
                <c:pt idx="86">
                  <c:v>16.5</c:v>
                </c:pt>
                <c:pt idx="87">
                  <c:v>15</c:v>
                </c:pt>
                <c:pt idx="88">
                  <c:v>12.5</c:v>
                </c:pt>
                <c:pt idx="89">
                  <c:v>10.5</c:v>
                </c:pt>
                <c:pt idx="90">
                  <c:v>15</c:v>
                </c:pt>
                <c:pt idx="91">
                  <c:v>19.5</c:v>
                </c:pt>
                <c:pt idx="92">
                  <c:v>15</c:v>
                </c:pt>
                <c:pt idx="93">
                  <c:v>18</c:v>
                </c:pt>
                <c:pt idx="94">
                  <c:v>16</c:v>
                </c:pt>
                <c:pt idx="95">
                  <c:v>20</c:v>
                </c:pt>
                <c:pt idx="96">
                  <c:v>18</c:v>
                </c:pt>
                <c:pt idx="97">
                  <c:v>12</c:v>
                </c:pt>
                <c:pt idx="98">
                  <c:v>20</c:v>
                </c:pt>
                <c:pt idx="99">
                  <c:v>20</c:v>
                </c:pt>
                <c:pt idx="100">
                  <c:v>16</c:v>
                </c:pt>
                <c:pt idx="101">
                  <c:v>16</c:v>
                </c:pt>
                <c:pt idx="102">
                  <c:v>20</c:v>
                </c:pt>
                <c:pt idx="103">
                  <c:v>22</c:v>
                </c:pt>
                <c:pt idx="104">
                  <c:v>18</c:v>
                </c:pt>
                <c:pt idx="105">
                  <c:v>20</c:v>
                </c:pt>
                <c:pt idx="106">
                  <c:v>18</c:v>
                </c:pt>
                <c:pt idx="107">
                  <c:v>16</c:v>
                </c:pt>
                <c:pt idx="108">
                  <c:v>18</c:v>
                </c:pt>
                <c:pt idx="109">
                  <c:v>20</c:v>
                </c:pt>
                <c:pt idx="110">
                  <c:v>20</c:v>
                </c:pt>
                <c:pt idx="111">
                  <c:v>20</c:v>
                </c:pt>
                <c:pt idx="112">
                  <c:v>24</c:v>
                </c:pt>
                <c:pt idx="113">
                  <c:v>14.4</c:v>
                </c:pt>
                <c:pt idx="114">
                  <c:v>15.6</c:v>
                </c:pt>
                <c:pt idx="115">
                  <c:v>16.600000000000001</c:v>
                </c:pt>
                <c:pt idx="116">
                  <c:v>18.2</c:v>
                </c:pt>
                <c:pt idx="117">
                  <c:v>15</c:v>
                </c:pt>
                <c:pt idx="118">
                  <c:v>16</c:v>
                </c:pt>
                <c:pt idx="119">
                  <c:v>20.8</c:v>
                </c:pt>
                <c:pt idx="120">
                  <c:v>17.399999999999999</c:v>
                </c:pt>
                <c:pt idx="121">
                  <c:v>13</c:v>
                </c:pt>
                <c:pt idx="122">
                  <c:v>14.2</c:v>
                </c:pt>
                <c:pt idx="123">
                  <c:v>14.2</c:v>
                </c:pt>
                <c:pt idx="124">
                  <c:v>19.8</c:v>
                </c:pt>
                <c:pt idx="125">
                  <c:v>16</c:v>
                </c:pt>
                <c:pt idx="126">
                  <c:v>14</c:v>
                </c:pt>
                <c:pt idx="127">
                  <c:v>16</c:v>
                </c:pt>
                <c:pt idx="128">
                  <c:v>16</c:v>
                </c:pt>
                <c:pt idx="129">
                  <c:v>21</c:v>
                </c:pt>
                <c:pt idx="130">
                  <c:v>21</c:v>
                </c:pt>
                <c:pt idx="131">
                  <c:v>17</c:v>
                </c:pt>
                <c:pt idx="132">
                  <c:v>17</c:v>
                </c:pt>
                <c:pt idx="133">
                  <c:v>15</c:v>
                </c:pt>
                <c:pt idx="134">
                  <c:v>20</c:v>
                </c:pt>
                <c:pt idx="135">
                  <c:v>20</c:v>
                </c:pt>
                <c:pt idx="136">
                  <c:v>16</c:v>
                </c:pt>
                <c:pt idx="137">
                  <c:v>19</c:v>
                </c:pt>
              </c:numCache>
            </c:numRef>
          </c:yVal>
          <c:smooth val="0"/>
        </c:ser>
        <c:dLbls>
          <c:showLegendKey val="0"/>
          <c:showVal val="0"/>
          <c:showCatName val="0"/>
          <c:showSerName val="0"/>
          <c:showPercent val="0"/>
          <c:showBubbleSize val="0"/>
        </c:dLbls>
        <c:axId val="407951344"/>
        <c:axId val="407952912"/>
      </c:scatterChart>
      <c:valAx>
        <c:axId val="407951344"/>
        <c:scaling>
          <c:orientation val="minMax"/>
        </c:scaling>
        <c:delete val="0"/>
        <c:axPos val="b"/>
        <c:majorGridlines/>
        <c:minorGridlines/>
        <c:title>
          <c:overlay val="0"/>
        </c:title>
        <c:majorTickMark val="out"/>
        <c:minorTickMark val="none"/>
        <c:tickLblPos val="nextTo"/>
        <c:crossAx val="407952912"/>
        <c:crosses val="autoZero"/>
        <c:crossBetween val="midCat"/>
      </c:valAx>
      <c:valAx>
        <c:axId val="407952912"/>
        <c:scaling>
          <c:orientation val="minMax"/>
        </c:scaling>
        <c:delete val="0"/>
        <c:axPos val="l"/>
        <c:majorGridlines/>
        <c:minorGridlines/>
        <c:title>
          <c:overlay val="0"/>
        </c:title>
        <c:numFmt formatCode="0.00" sourceLinked="1"/>
        <c:majorTickMark val="out"/>
        <c:minorTickMark val="none"/>
        <c:tickLblPos val="nextTo"/>
        <c:crossAx val="407951344"/>
        <c:crosses val="autoZero"/>
        <c:crossBetween val="midCat"/>
      </c:valAx>
      <c:spPr>
        <a:gradFill>
          <a:gsLst>
            <a:gs pos="39000">
              <a:srgbClr val="FF0000"/>
            </a:gs>
            <a:gs pos="16000">
              <a:srgbClr val="FF6633"/>
            </a:gs>
            <a:gs pos="60000">
              <a:srgbClr val="FFFF00"/>
            </a:gs>
            <a:gs pos="100000">
              <a:srgbClr val="21B27D"/>
            </a:gs>
            <a:gs pos="100000">
              <a:srgbClr val="01A78F"/>
            </a:gs>
            <a:gs pos="100000">
              <a:srgbClr val="3366FF"/>
            </a:gs>
          </a:gsLst>
          <a:lin ang="5220000" scaled="0"/>
        </a:gradFill>
      </c:spPr>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BP - Weight distribution for AM 2015 </a:t>
            </a:r>
          </a:p>
        </c:rich>
      </c:tx>
      <c:overlay val="0"/>
    </c:title>
    <c:autoTitleDeleted val="0"/>
    <c:plotArea>
      <c:layout>
        <c:manualLayout>
          <c:layoutTarget val="inner"/>
          <c:xMode val="edge"/>
          <c:yMode val="edge"/>
          <c:x val="0.11987147082328327"/>
          <c:y val="0.11011461184024939"/>
          <c:w val="0.81148622556608441"/>
          <c:h val="0.73689452005763867"/>
        </c:manualLayout>
      </c:layout>
      <c:scatterChart>
        <c:scatterStyle val="lineMarker"/>
        <c:varyColors val="0"/>
        <c:ser>
          <c:idx val="0"/>
          <c:order val="0"/>
          <c:spPr>
            <a:ln w="28575">
              <a:noFill/>
            </a:ln>
          </c:spPr>
          <c:trendline>
            <c:trendlineType val="linear"/>
            <c:dispRSqr val="1"/>
            <c:dispEq val="1"/>
            <c:trendlineLbl>
              <c:numFmt formatCode="General" sourceLinked="0"/>
              <c:txPr>
                <a:bodyPr/>
                <a:lstStyle/>
                <a:p>
                  <a:pPr>
                    <a:defRPr sz="1100" b="1"/>
                  </a:pPr>
                  <a:endParaRPr lang="en-US"/>
                </a:p>
              </c:txPr>
            </c:trendlineLbl>
          </c:trendline>
          <c:yVal>
            <c:numRef>
              <c:f>'AM Data both genders'!$D$3:$D$274</c:f>
              <c:numCache>
                <c:formatCode>0.00</c:formatCode>
                <c:ptCount val="272"/>
                <c:pt idx="0">
                  <c:v>17.600000000000001</c:v>
                </c:pt>
                <c:pt idx="1">
                  <c:v>12</c:v>
                </c:pt>
                <c:pt idx="2">
                  <c:v>16.399999999999999</c:v>
                </c:pt>
                <c:pt idx="3">
                  <c:v>15</c:v>
                </c:pt>
                <c:pt idx="4">
                  <c:v>17.8</c:v>
                </c:pt>
                <c:pt idx="5">
                  <c:v>19.2</c:v>
                </c:pt>
                <c:pt idx="6">
                  <c:v>17</c:v>
                </c:pt>
                <c:pt idx="7">
                  <c:v>12.8</c:v>
                </c:pt>
                <c:pt idx="8">
                  <c:v>13.4</c:v>
                </c:pt>
                <c:pt idx="9">
                  <c:v>17.399999999999999</c:v>
                </c:pt>
                <c:pt idx="10">
                  <c:v>13.6</c:v>
                </c:pt>
                <c:pt idx="11">
                  <c:v>14.4</c:v>
                </c:pt>
                <c:pt idx="12">
                  <c:v>12.4</c:v>
                </c:pt>
                <c:pt idx="13">
                  <c:v>21.4</c:v>
                </c:pt>
                <c:pt idx="14">
                  <c:v>16.2</c:v>
                </c:pt>
                <c:pt idx="15">
                  <c:v>16.2</c:v>
                </c:pt>
                <c:pt idx="16">
                  <c:v>18.399999999999999</c:v>
                </c:pt>
                <c:pt idx="17">
                  <c:v>15.8</c:v>
                </c:pt>
                <c:pt idx="18">
                  <c:v>14</c:v>
                </c:pt>
                <c:pt idx="19">
                  <c:v>12.8</c:v>
                </c:pt>
                <c:pt idx="20">
                  <c:v>17</c:v>
                </c:pt>
                <c:pt idx="21">
                  <c:v>18.2</c:v>
                </c:pt>
                <c:pt idx="22">
                  <c:v>16.8</c:v>
                </c:pt>
                <c:pt idx="23">
                  <c:v>15.8</c:v>
                </c:pt>
                <c:pt idx="24">
                  <c:v>15</c:v>
                </c:pt>
                <c:pt idx="25">
                  <c:v>15</c:v>
                </c:pt>
                <c:pt idx="26">
                  <c:v>15</c:v>
                </c:pt>
                <c:pt idx="27">
                  <c:v>17</c:v>
                </c:pt>
                <c:pt idx="28">
                  <c:v>16</c:v>
                </c:pt>
                <c:pt idx="29">
                  <c:v>17</c:v>
                </c:pt>
                <c:pt idx="30">
                  <c:v>17</c:v>
                </c:pt>
                <c:pt idx="31">
                  <c:v>15</c:v>
                </c:pt>
                <c:pt idx="32">
                  <c:v>15</c:v>
                </c:pt>
                <c:pt idx="33">
                  <c:v>18</c:v>
                </c:pt>
                <c:pt idx="34">
                  <c:v>11</c:v>
                </c:pt>
                <c:pt idx="35">
                  <c:v>20</c:v>
                </c:pt>
                <c:pt idx="36">
                  <c:v>19</c:v>
                </c:pt>
                <c:pt idx="37">
                  <c:v>17</c:v>
                </c:pt>
                <c:pt idx="38">
                  <c:v>15</c:v>
                </c:pt>
                <c:pt idx="39">
                  <c:v>13</c:v>
                </c:pt>
                <c:pt idx="40">
                  <c:v>17</c:v>
                </c:pt>
                <c:pt idx="41">
                  <c:v>17</c:v>
                </c:pt>
                <c:pt idx="42">
                  <c:v>10</c:v>
                </c:pt>
                <c:pt idx="43">
                  <c:v>18</c:v>
                </c:pt>
                <c:pt idx="44">
                  <c:v>16</c:v>
                </c:pt>
                <c:pt idx="45">
                  <c:v>15</c:v>
                </c:pt>
                <c:pt idx="46">
                  <c:v>20</c:v>
                </c:pt>
                <c:pt idx="47">
                  <c:v>15</c:v>
                </c:pt>
                <c:pt idx="48">
                  <c:v>16</c:v>
                </c:pt>
                <c:pt idx="49">
                  <c:v>16</c:v>
                </c:pt>
                <c:pt idx="50">
                  <c:v>11</c:v>
                </c:pt>
                <c:pt idx="51">
                  <c:v>20</c:v>
                </c:pt>
                <c:pt idx="52">
                  <c:v>11</c:v>
                </c:pt>
                <c:pt idx="53">
                  <c:v>13</c:v>
                </c:pt>
                <c:pt idx="54">
                  <c:v>18.600000000000001</c:v>
                </c:pt>
                <c:pt idx="55">
                  <c:v>17</c:v>
                </c:pt>
                <c:pt idx="56">
                  <c:v>15.5</c:v>
                </c:pt>
                <c:pt idx="57">
                  <c:v>17.5</c:v>
                </c:pt>
                <c:pt idx="58">
                  <c:v>16</c:v>
                </c:pt>
                <c:pt idx="59">
                  <c:v>13.5</c:v>
                </c:pt>
                <c:pt idx="60">
                  <c:v>16.5</c:v>
                </c:pt>
                <c:pt idx="61">
                  <c:v>14</c:v>
                </c:pt>
                <c:pt idx="62">
                  <c:v>20</c:v>
                </c:pt>
                <c:pt idx="63">
                  <c:v>14</c:v>
                </c:pt>
                <c:pt idx="64">
                  <c:v>15.5</c:v>
                </c:pt>
                <c:pt idx="65">
                  <c:v>12</c:v>
                </c:pt>
                <c:pt idx="66">
                  <c:v>16</c:v>
                </c:pt>
                <c:pt idx="67">
                  <c:v>20</c:v>
                </c:pt>
                <c:pt idx="68">
                  <c:v>20</c:v>
                </c:pt>
                <c:pt idx="69">
                  <c:v>20</c:v>
                </c:pt>
                <c:pt idx="70">
                  <c:v>16</c:v>
                </c:pt>
                <c:pt idx="71">
                  <c:v>14</c:v>
                </c:pt>
                <c:pt idx="72">
                  <c:v>14.4</c:v>
                </c:pt>
                <c:pt idx="73">
                  <c:v>15.6</c:v>
                </c:pt>
                <c:pt idx="74">
                  <c:v>15</c:v>
                </c:pt>
                <c:pt idx="75">
                  <c:v>16</c:v>
                </c:pt>
                <c:pt idx="76">
                  <c:v>20.8</c:v>
                </c:pt>
                <c:pt idx="77">
                  <c:v>13</c:v>
                </c:pt>
                <c:pt idx="78">
                  <c:v>30</c:v>
                </c:pt>
                <c:pt idx="79">
                  <c:v>14</c:v>
                </c:pt>
                <c:pt idx="80">
                  <c:v>16</c:v>
                </c:pt>
                <c:pt idx="81">
                  <c:v>21</c:v>
                </c:pt>
                <c:pt idx="82">
                  <c:v>21</c:v>
                </c:pt>
                <c:pt idx="83">
                  <c:v>17</c:v>
                </c:pt>
                <c:pt idx="84">
                  <c:v>16.8</c:v>
                </c:pt>
                <c:pt idx="85">
                  <c:v>18</c:v>
                </c:pt>
                <c:pt idx="86">
                  <c:v>13.4</c:v>
                </c:pt>
                <c:pt idx="87">
                  <c:v>18.399999999999999</c:v>
                </c:pt>
                <c:pt idx="88">
                  <c:v>14.4</c:v>
                </c:pt>
                <c:pt idx="89">
                  <c:v>15.2</c:v>
                </c:pt>
                <c:pt idx="90">
                  <c:v>17.600000000000001</c:v>
                </c:pt>
                <c:pt idx="91">
                  <c:v>15.4</c:v>
                </c:pt>
                <c:pt idx="92">
                  <c:v>12</c:v>
                </c:pt>
                <c:pt idx="93">
                  <c:v>14.2</c:v>
                </c:pt>
                <c:pt idx="94">
                  <c:v>18</c:v>
                </c:pt>
                <c:pt idx="95">
                  <c:v>13.4</c:v>
                </c:pt>
                <c:pt idx="96">
                  <c:v>16.600000000000001</c:v>
                </c:pt>
                <c:pt idx="97">
                  <c:v>16.600000000000001</c:v>
                </c:pt>
                <c:pt idx="98">
                  <c:v>18.399999999999999</c:v>
                </c:pt>
                <c:pt idx="99">
                  <c:v>11.6</c:v>
                </c:pt>
                <c:pt idx="100">
                  <c:v>14</c:v>
                </c:pt>
                <c:pt idx="101">
                  <c:v>16</c:v>
                </c:pt>
                <c:pt idx="102">
                  <c:v>16</c:v>
                </c:pt>
                <c:pt idx="103">
                  <c:v>16</c:v>
                </c:pt>
                <c:pt idx="104">
                  <c:v>18</c:v>
                </c:pt>
                <c:pt idx="105">
                  <c:v>19</c:v>
                </c:pt>
                <c:pt idx="106">
                  <c:v>19</c:v>
                </c:pt>
                <c:pt idx="107">
                  <c:v>13</c:v>
                </c:pt>
                <c:pt idx="108">
                  <c:v>17</c:v>
                </c:pt>
                <c:pt idx="109">
                  <c:v>18</c:v>
                </c:pt>
                <c:pt idx="110">
                  <c:v>20</c:v>
                </c:pt>
                <c:pt idx="111">
                  <c:v>12</c:v>
                </c:pt>
                <c:pt idx="112">
                  <c:v>20</c:v>
                </c:pt>
                <c:pt idx="113">
                  <c:v>10</c:v>
                </c:pt>
                <c:pt idx="114">
                  <c:v>17</c:v>
                </c:pt>
                <c:pt idx="115">
                  <c:v>19</c:v>
                </c:pt>
                <c:pt idx="116">
                  <c:v>19</c:v>
                </c:pt>
                <c:pt idx="117">
                  <c:v>19</c:v>
                </c:pt>
                <c:pt idx="118">
                  <c:v>15</c:v>
                </c:pt>
                <c:pt idx="119">
                  <c:v>19</c:v>
                </c:pt>
                <c:pt idx="120">
                  <c:v>16</c:v>
                </c:pt>
                <c:pt idx="121">
                  <c:v>20</c:v>
                </c:pt>
                <c:pt idx="122">
                  <c:v>16</c:v>
                </c:pt>
                <c:pt idx="123">
                  <c:v>15</c:v>
                </c:pt>
                <c:pt idx="124">
                  <c:v>19</c:v>
                </c:pt>
                <c:pt idx="125">
                  <c:v>18</c:v>
                </c:pt>
                <c:pt idx="126">
                  <c:v>13.1</c:v>
                </c:pt>
                <c:pt idx="127">
                  <c:v>19</c:v>
                </c:pt>
                <c:pt idx="128">
                  <c:v>15.6</c:v>
                </c:pt>
                <c:pt idx="129">
                  <c:v>14.6</c:v>
                </c:pt>
                <c:pt idx="130">
                  <c:v>12.6</c:v>
                </c:pt>
                <c:pt idx="131">
                  <c:v>15.4</c:v>
                </c:pt>
                <c:pt idx="132">
                  <c:v>17.8</c:v>
                </c:pt>
                <c:pt idx="133">
                  <c:v>20</c:v>
                </c:pt>
                <c:pt idx="134">
                  <c:v>17</c:v>
                </c:pt>
                <c:pt idx="135">
                  <c:v>16.5</c:v>
                </c:pt>
                <c:pt idx="136">
                  <c:v>15</c:v>
                </c:pt>
                <c:pt idx="137">
                  <c:v>12.5</c:v>
                </c:pt>
                <c:pt idx="138">
                  <c:v>10.5</c:v>
                </c:pt>
                <c:pt idx="139">
                  <c:v>15</c:v>
                </c:pt>
                <c:pt idx="140">
                  <c:v>19.5</c:v>
                </c:pt>
                <c:pt idx="141">
                  <c:v>16</c:v>
                </c:pt>
                <c:pt idx="142">
                  <c:v>16</c:v>
                </c:pt>
                <c:pt idx="143">
                  <c:v>16</c:v>
                </c:pt>
                <c:pt idx="144">
                  <c:v>22</c:v>
                </c:pt>
                <c:pt idx="145">
                  <c:v>18</c:v>
                </c:pt>
                <c:pt idx="146">
                  <c:v>20</c:v>
                </c:pt>
                <c:pt idx="147">
                  <c:v>18</c:v>
                </c:pt>
                <c:pt idx="148">
                  <c:v>18</c:v>
                </c:pt>
                <c:pt idx="149">
                  <c:v>20</c:v>
                </c:pt>
                <c:pt idx="150">
                  <c:v>20</c:v>
                </c:pt>
                <c:pt idx="151">
                  <c:v>20</c:v>
                </c:pt>
                <c:pt idx="152">
                  <c:v>12</c:v>
                </c:pt>
                <c:pt idx="153">
                  <c:v>18</c:v>
                </c:pt>
                <c:pt idx="154">
                  <c:v>20</c:v>
                </c:pt>
                <c:pt idx="155">
                  <c:v>16</c:v>
                </c:pt>
                <c:pt idx="156">
                  <c:v>24</c:v>
                </c:pt>
                <c:pt idx="157">
                  <c:v>11.6</c:v>
                </c:pt>
                <c:pt idx="158">
                  <c:v>16.600000000000001</c:v>
                </c:pt>
                <c:pt idx="159">
                  <c:v>17.399999999999999</c:v>
                </c:pt>
                <c:pt idx="160">
                  <c:v>14.2</c:v>
                </c:pt>
                <c:pt idx="161">
                  <c:v>16.600000000000001</c:v>
                </c:pt>
                <c:pt idx="162">
                  <c:v>19.8</c:v>
                </c:pt>
                <c:pt idx="163">
                  <c:v>16</c:v>
                </c:pt>
                <c:pt idx="164">
                  <c:v>14</c:v>
                </c:pt>
                <c:pt idx="165">
                  <c:v>12</c:v>
                </c:pt>
                <c:pt idx="166">
                  <c:v>18</c:v>
                </c:pt>
                <c:pt idx="167">
                  <c:v>16</c:v>
                </c:pt>
                <c:pt idx="168">
                  <c:v>15</c:v>
                </c:pt>
                <c:pt idx="169">
                  <c:v>20</c:v>
                </c:pt>
                <c:pt idx="170">
                  <c:v>20</c:v>
                </c:pt>
                <c:pt idx="171">
                  <c:v>19</c:v>
                </c:pt>
                <c:pt idx="172">
                  <c:v>15.6</c:v>
                </c:pt>
                <c:pt idx="173">
                  <c:v>18</c:v>
                </c:pt>
                <c:pt idx="174">
                  <c:v>20</c:v>
                </c:pt>
                <c:pt idx="175">
                  <c:v>16.600000000000001</c:v>
                </c:pt>
                <c:pt idx="176">
                  <c:v>15.6</c:v>
                </c:pt>
                <c:pt idx="177">
                  <c:v>15.6</c:v>
                </c:pt>
                <c:pt idx="178">
                  <c:v>14.2</c:v>
                </c:pt>
                <c:pt idx="179">
                  <c:v>12.4</c:v>
                </c:pt>
                <c:pt idx="180">
                  <c:v>17.399999999999999</c:v>
                </c:pt>
                <c:pt idx="181">
                  <c:v>19</c:v>
                </c:pt>
                <c:pt idx="182">
                  <c:v>13.8</c:v>
                </c:pt>
                <c:pt idx="183">
                  <c:v>16</c:v>
                </c:pt>
                <c:pt idx="184">
                  <c:v>17</c:v>
                </c:pt>
                <c:pt idx="185">
                  <c:v>14.6</c:v>
                </c:pt>
                <c:pt idx="186">
                  <c:v>15</c:v>
                </c:pt>
                <c:pt idx="187">
                  <c:v>15</c:v>
                </c:pt>
                <c:pt idx="188">
                  <c:v>13</c:v>
                </c:pt>
                <c:pt idx="189">
                  <c:v>11.6</c:v>
                </c:pt>
                <c:pt idx="190">
                  <c:v>9.6</c:v>
                </c:pt>
                <c:pt idx="191">
                  <c:v>15.8</c:v>
                </c:pt>
                <c:pt idx="192">
                  <c:v>17</c:v>
                </c:pt>
                <c:pt idx="193">
                  <c:v>16</c:v>
                </c:pt>
                <c:pt idx="194">
                  <c:v>12.4</c:v>
                </c:pt>
                <c:pt idx="195">
                  <c:v>10.4</c:v>
                </c:pt>
                <c:pt idx="196">
                  <c:v>10</c:v>
                </c:pt>
                <c:pt idx="197">
                  <c:v>15</c:v>
                </c:pt>
                <c:pt idx="198">
                  <c:v>19</c:v>
                </c:pt>
                <c:pt idx="199">
                  <c:v>15</c:v>
                </c:pt>
                <c:pt idx="200">
                  <c:v>15</c:v>
                </c:pt>
                <c:pt idx="201">
                  <c:v>17</c:v>
                </c:pt>
                <c:pt idx="202">
                  <c:v>14</c:v>
                </c:pt>
                <c:pt idx="203">
                  <c:v>15</c:v>
                </c:pt>
                <c:pt idx="204">
                  <c:v>15</c:v>
                </c:pt>
                <c:pt idx="205">
                  <c:v>16</c:v>
                </c:pt>
                <c:pt idx="206">
                  <c:v>15</c:v>
                </c:pt>
                <c:pt idx="207">
                  <c:v>15</c:v>
                </c:pt>
                <c:pt idx="208">
                  <c:v>19</c:v>
                </c:pt>
                <c:pt idx="209">
                  <c:v>17</c:v>
                </c:pt>
                <c:pt idx="210">
                  <c:v>11</c:v>
                </c:pt>
                <c:pt idx="211">
                  <c:v>17</c:v>
                </c:pt>
                <c:pt idx="212">
                  <c:v>17</c:v>
                </c:pt>
                <c:pt idx="213">
                  <c:v>12</c:v>
                </c:pt>
                <c:pt idx="214">
                  <c:v>18</c:v>
                </c:pt>
                <c:pt idx="215">
                  <c:v>17</c:v>
                </c:pt>
                <c:pt idx="216">
                  <c:v>15</c:v>
                </c:pt>
                <c:pt idx="217">
                  <c:v>17</c:v>
                </c:pt>
                <c:pt idx="218">
                  <c:v>19</c:v>
                </c:pt>
                <c:pt idx="219">
                  <c:v>20</c:v>
                </c:pt>
                <c:pt idx="220">
                  <c:v>18</c:v>
                </c:pt>
                <c:pt idx="221">
                  <c:v>9</c:v>
                </c:pt>
                <c:pt idx="222">
                  <c:v>16</c:v>
                </c:pt>
                <c:pt idx="223">
                  <c:v>25</c:v>
                </c:pt>
                <c:pt idx="224">
                  <c:v>14</c:v>
                </c:pt>
                <c:pt idx="225">
                  <c:v>15</c:v>
                </c:pt>
                <c:pt idx="226">
                  <c:v>15</c:v>
                </c:pt>
                <c:pt idx="227">
                  <c:v>11.8</c:v>
                </c:pt>
                <c:pt idx="228">
                  <c:v>12.6</c:v>
                </c:pt>
                <c:pt idx="229">
                  <c:v>14.8</c:v>
                </c:pt>
                <c:pt idx="230">
                  <c:v>14</c:v>
                </c:pt>
                <c:pt idx="231">
                  <c:v>12</c:v>
                </c:pt>
                <c:pt idx="232">
                  <c:v>16</c:v>
                </c:pt>
                <c:pt idx="233">
                  <c:v>13</c:v>
                </c:pt>
                <c:pt idx="234">
                  <c:v>14</c:v>
                </c:pt>
                <c:pt idx="235">
                  <c:v>13</c:v>
                </c:pt>
                <c:pt idx="236">
                  <c:v>12</c:v>
                </c:pt>
                <c:pt idx="237">
                  <c:v>15</c:v>
                </c:pt>
                <c:pt idx="238">
                  <c:v>18</c:v>
                </c:pt>
                <c:pt idx="239">
                  <c:v>20</c:v>
                </c:pt>
                <c:pt idx="240">
                  <c:v>16</c:v>
                </c:pt>
                <c:pt idx="241">
                  <c:v>18</c:v>
                </c:pt>
                <c:pt idx="242">
                  <c:v>14</c:v>
                </c:pt>
                <c:pt idx="243">
                  <c:v>16</c:v>
                </c:pt>
                <c:pt idx="244">
                  <c:v>16</c:v>
                </c:pt>
                <c:pt idx="245">
                  <c:v>18</c:v>
                </c:pt>
                <c:pt idx="246">
                  <c:v>14</c:v>
                </c:pt>
                <c:pt idx="247">
                  <c:v>20</c:v>
                </c:pt>
                <c:pt idx="248">
                  <c:v>18</c:v>
                </c:pt>
                <c:pt idx="249">
                  <c:v>20</c:v>
                </c:pt>
                <c:pt idx="250">
                  <c:v>16</c:v>
                </c:pt>
                <c:pt idx="251">
                  <c:v>16</c:v>
                </c:pt>
                <c:pt idx="252">
                  <c:v>18</c:v>
                </c:pt>
                <c:pt idx="253">
                  <c:v>16</c:v>
                </c:pt>
                <c:pt idx="254">
                  <c:v>20</c:v>
                </c:pt>
                <c:pt idx="255">
                  <c:v>16</c:v>
                </c:pt>
                <c:pt idx="256">
                  <c:v>20</c:v>
                </c:pt>
                <c:pt idx="257">
                  <c:v>18.2</c:v>
                </c:pt>
                <c:pt idx="258">
                  <c:v>15</c:v>
                </c:pt>
                <c:pt idx="259">
                  <c:v>17</c:v>
                </c:pt>
                <c:pt idx="260">
                  <c:v>12.6</c:v>
                </c:pt>
                <c:pt idx="261">
                  <c:v>12.2</c:v>
                </c:pt>
                <c:pt idx="262">
                  <c:v>14.2</c:v>
                </c:pt>
                <c:pt idx="263">
                  <c:v>16.8</c:v>
                </c:pt>
                <c:pt idx="264">
                  <c:v>16</c:v>
                </c:pt>
                <c:pt idx="265">
                  <c:v>13</c:v>
                </c:pt>
                <c:pt idx="266">
                  <c:v>14</c:v>
                </c:pt>
                <c:pt idx="267">
                  <c:v>17</c:v>
                </c:pt>
                <c:pt idx="268">
                  <c:v>18</c:v>
                </c:pt>
                <c:pt idx="269">
                  <c:v>16</c:v>
                </c:pt>
                <c:pt idx="270">
                  <c:v>18</c:v>
                </c:pt>
                <c:pt idx="271">
                  <c:v>12.2</c:v>
                </c:pt>
              </c:numCache>
            </c:numRef>
          </c:yVal>
          <c:smooth val="0"/>
        </c:ser>
        <c:dLbls>
          <c:showLegendKey val="0"/>
          <c:showVal val="0"/>
          <c:showCatName val="0"/>
          <c:showSerName val="0"/>
          <c:showPercent val="0"/>
          <c:showBubbleSize val="0"/>
        </c:dLbls>
        <c:axId val="407953696"/>
        <c:axId val="342399184"/>
      </c:scatterChart>
      <c:valAx>
        <c:axId val="407953696"/>
        <c:scaling>
          <c:orientation val="minMax"/>
        </c:scaling>
        <c:delete val="0"/>
        <c:axPos val="b"/>
        <c:title>
          <c:tx>
            <c:rich>
              <a:bodyPr/>
              <a:lstStyle/>
              <a:p>
                <a:pPr>
                  <a:defRPr/>
                </a:pPr>
                <a:r>
                  <a:rPr lang="en-US"/>
                  <a:t>Total number of backpacks measured</a:t>
                </a:r>
              </a:p>
              <a:p>
                <a:pPr>
                  <a:defRPr/>
                </a:pPr>
                <a:r>
                  <a:rPr lang="en-US"/>
                  <a:t> </a:t>
                </a:r>
              </a:p>
            </c:rich>
          </c:tx>
          <c:overlay val="0"/>
        </c:title>
        <c:majorTickMark val="out"/>
        <c:minorTickMark val="none"/>
        <c:tickLblPos val="nextTo"/>
        <c:crossAx val="342399184"/>
        <c:crosses val="autoZero"/>
        <c:crossBetween val="midCat"/>
      </c:valAx>
      <c:valAx>
        <c:axId val="342399184"/>
        <c:scaling>
          <c:orientation val="minMax"/>
        </c:scaling>
        <c:delete val="0"/>
        <c:axPos val="l"/>
        <c:majorGridlines/>
        <c:minorGridlines>
          <c:spPr>
            <a:ln>
              <a:solidFill>
                <a:schemeClr val="accent6">
                  <a:shade val="95000"/>
                  <a:satMod val="105000"/>
                </a:schemeClr>
              </a:solidFill>
            </a:ln>
          </c:spPr>
        </c:minorGridlines>
        <c:title>
          <c:tx>
            <c:rich>
              <a:bodyPr/>
              <a:lstStyle/>
              <a:p>
                <a:pPr>
                  <a:defRPr/>
                </a:pPr>
                <a:endParaRPr lang="en-US"/>
              </a:p>
              <a:p>
                <a:pPr>
                  <a:defRPr/>
                </a:pPr>
                <a:r>
                  <a:rPr lang="en-US"/>
                  <a:t>Back Pack Weight (lb)</a:t>
                </a:r>
              </a:p>
              <a:p>
                <a:pPr>
                  <a:defRPr/>
                </a:pPr>
                <a:endParaRPr lang="en-US"/>
              </a:p>
            </c:rich>
          </c:tx>
          <c:overlay val="0"/>
        </c:title>
        <c:numFmt formatCode="0.00" sourceLinked="1"/>
        <c:majorTickMark val="out"/>
        <c:minorTickMark val="none"/>
        <c:tickLblPos val="nextTo"/>
        <c:crossAx val="407953696"/>
        <c:crosses val="autoZero"/>
        <c:crossBetween val="midCat"/>
      </c:valAx>
      <c:spPr>
        <a:gradFill flip="none" rotWithShape="1">
          <a:gsLst>
            <a:gs pos="0">
              <a:srgbClr val="FF3399"/>
            </a:gs>
            <a:gs pos="43000">
              <a:srgbClr val="FF6633"/>
            </a:gs>
            <a:gs pos="61000">
              <a:srgbClr val="FFFF00"/>
            </a:gs>
            <a:gs pos="90000">
              <a:srgbClr val="01A78F"/>
            </a:gs>
            <a:gs pos="100000">
              <a:srgbClr val="3366FF"/>
            </a:gs>
          </a:gsLst>
          <a:lin ang="5100000" scaled="0"/>
          <a:tileRect/>
        </a:gradFill>
      </c:spPr>
    </c:plotArea>
    <c:legend>
      <c:legendPos val="r"/>
      <c:layout>
        <c:manualLayout>
          <c:xMode val="edge"/>
          <c:yMode val="edge"/>
          <c:x val="0.73808446500748481"/>
          <c:y val="0.90406819384919268"/>
          <c:w val="0.21580025405241385"/>
          <c:h val="9.4643940054263465E-2"/>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a:pPr>
            <a:r>
              <a:rPr lang="en-US"/>
              <a:t>BP Weight Distribution 2016</a:t>
            </a:r>
          </a:p>
          <a:p>
            <a:pPr>
              <a:defRPr/>
            </a:pPr>
            <a:r>
              <a:rPr lang="en-US" sz="1200"/>
              <a:t>Students</a:t>
            </a:r>
            <a:r>
              <a:rPr lang="en-US" sz="1200" baseline="0"/>
              <a:t> w/ BPs above max recommended and below max recommended weight</a:t>
            </a:r>
            <a:endParaRPr lang="en-US" sz="1200"/>
          </a:p>
        </c:rich>
      </c:tx>
      <c:layout>
        <c:manualLayout>
          <c:xMode val="edge"/>
          <c:yMode val="edge"/>
          <c:x val="0.10618651270588324"/>
          <c:y val="2.2268582130735053E-2"/>
        </c:manualLayout>
      </c:layout>
      <c:overlay val="0"/>
    </c:title>
    <c:autoTitleDeleted val="0"/>
    <c:plotArea>
      <c:layout>
        <c:manualLayout>
          <c:layoutTarget val="inner"/>
          <c:xMode val="edge"/>
          <c:yMode val="edge"/>
          <c:x val="0.23796784584607175"/>
          <c:y val="0.25765642551466034"/>
          <c:w val="0.62626473465964683"/>
          <c:h val="0.69630750103605465"/>
        </c:manualLayout>
      </c:layout>
      <c:pieChart>
        <c:varyColors val="1"/>
        <c:ser>
          <c:idx val="5"/>
          <c:order val="5"/>
          <c:spPr>
            <a:solidFill>
              <a:srgbClr val="00B050"/>
            </a:solidFill>
          </c:spPr>
          <c:explosion val="6"/>
          <c:dPt>
            <c:idx val="0"/>
            <c:bubble3D val="0"/>
            <c:spPr>
              <a:solidFill>
                <a:srgbClr val="F7071E"/>
              </a:solidFill>
            </c:spPr>
          </c:dPt>
          <c:dLbls>
            <c:dLbl>
              <c:idx val="0"/>
              <c:layout>
                <c:manualLayout>
                  <c:x val="0.23793567224215317"/>
                  <c:y val="-6.9444444444444448E-2"/>
                </c:manualLayout>
              </c:layout>
              <c:spPr/>
              <c:txPr>
                <a:bodyPr/>
                <a:lstStyle/>
                <a:p>
                  <a:pPr>
                    <a:defRPr sz="1200" b="1"/>
                  </a:pPr>
                  <a:endParaRPr lang="en-US"/>
                </a:p>
              </c:txPr>
              <c:showLegendKey val="0"/>
              <c:showVal val="1"/>
              <c:showCatName val="0"/>
              <c:showSerName val="0"/>
              <c:showPercent val="1"/>
              <c:showBubbleSize val="0"/>
              <c:extLst>
                <c:ext xmlns:c15="http://schemas.microsoft.com/office/drawing/2012/chart" uri="{CE6537A1-D6FC-4f65-9D91-7224C49458BB}"/>
              </c:extLst>
            </c:dLbl>
            <c:dLbl>
              <c:idx val="1"/>
              <c:layout>
                <c:manualLayout>
                  <c:x val="0.209303038303644"/>
                  <c:y val="-2.3391812865497075E-2"/>
                </c:manualLayout>
              </c:layout>
              <c:spPr/>
              <c:txPr>
                <a:bodyPr/>
                <a:lstStyle/>
                <a:p>
                  <a:pPr>
                    <a:defRPr sz="1200" b="1"/>
                  </a:pPr>
                  <a:endParaRPr lang="en-US"/>
                </a:p>
              </c:txPr>
              <c:showLegendKey val="0"/>
              <c:showVal val="1"/>
              <c:showCatName val="0"/>
              <c:showSerName val="0"/>
              <c:showPercent val="1"/>
              <c:showBubbleSize val="0"/>
              <c:extLst>
                <c:ext xmlns:c15="http://schemas.microsoft.com/office/drawing/2012/chart" uri="{CE6537A1-D6FC-4f65-9D91-7224C49458BB}"/>
              </c:extLst>
            </c:dLbl>
            <c:spPr>
              <a:noFill/>
              <a:ln>
                <a:noFill/>
              </a:ln>
              <a:effectLst/>
            </c:spPr>
            <c:showLegendKey val="0"/>
            <c:showVal val="1"/>
            <c:showCatName val="0"/>
            <c:showSerName val="0"/>
            <c:showPercent val="1"/>
            <c:showBubbleSize val="0"/>
            <c:showLeaderLines val="1"/>
            <c:extLst>
              <c:ext xmlns:c15="http://schemas.microsoft.com/office/drawing/2012/chart" uri="{CE6537A1-D6FC-4f65-9D91-7224C49458BB}"/>
            </c:extLst>
          </c:dLbls>
          <c:cat>
            <c:strRef>
              <c:f>'AM Data both genders 2016'!$J$247:$J$248</c:f>
              <c:strCache>
                <c:ptCount val="2"/>
                <c:pt idx="0">
                  <c:v>Number of students with backpacks exceeding maximum recommended BP weight </c:v>
                </c:pt>
                <c:pt idx="1">
                  <c:v>Number of students with backpacks that are under the maximum recommended BP weight</c:v>
                </c:pt>
              </c:strCache>
            </c:strRef>
          </c:cat>
          <c:val>
            <c:numRef>
              <c:f>'AM Data both genders 2016'!$Q$247:$Q$248</c:f>
              <c:numCache>
                <c:formatCode>0.00</c:formatCode>
                <c:ptCount val="2"/>
                <c:pt idx="0">
                  <c:v>287</c:v>
                </c:pt>
                <c:pt idx="1">
                  <c:v>24</c:v>
                </c:pt>
              </c:numCache>
            </c:numRef>
          </c:val>
        </c:ser>
        <c:dLbls>
          <c:showLegendKey val="0"/>
          <c:showVal val="0"/>
          <c:showCatName val="0"/>
          <c:showSerName val="0"/>
          <c:showPercent val="0"/>
          <c:showBubbleSize val="0"/>
          <c:showLeaderLines val="1"/>
        </c:dLbls>
        <c:firstSliceAng val="0"/>
      </c:pieChart>
      <c:doughnut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'AM Data both genders 2016'!$J$247:$J$248</c:f>
              <c:strCache>
                <c:ptCount val="2"/>
                <c:pt idx="0">
                  <c:v>Number of students with backpacks exceeding maximum recommended BP weight </c:v>
                </c:pt>
                <c:pt idx="1">
                  <c:v>Number of students with backpacks that are under the maximum recommended BP weight</c:v>
                </c:pt>
              </c:strCache>
            </c:strRef>
          </c:cat>
          <c:val>
            <c:numRef>
              <c:f>'AM Data both genders 2016'!$K$247:$K$248</c:f>
              <c:numCache>
                <c:formatCode>General</c:formatCode>
                <c:ptCount val="2"/>
              </c:numCache>
            </c:numRef>
          </c:val>
        </c:ser>
        <c:ser>
          <c:idx val="1"/>
          <c:order val="1"/>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'AM Data both genders 2016'!$J$247:$J$248</c:f>
              <c:strCache>
                <c:ptCount val="2"/>
                <c:pt idx="0">
                  <c:v>Number of students with backpacks exceeding maximum recommended BP weight </c:v>
                </c:pt>
                <c:pt idx="1">
                  <c:v>Number of students with backpacks that are under the maximum recommended BP weight</c:v>
                </c:pt>
              </c:strCache>
            </c:strRef>
          </c:cat>
          <c:val>
            <c:numRef>
              <c:f>'AM Data both genders 2016'!$M$247:$M$248</c:f>
              <c:numCache>
                <c:formatCode>General</c:formatCode>
                <c:ptCount val="2"/>
              </c:numCache>
            </c:numRef>
          </c:val>
        </c:ser>
        <c:ser>
          <c:idx val="2"/>
          <c:order val="2"/>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'AM Data both genders 2016'!$J$247:$J$248</c:f>
              <c:strCache>
                <c:ptCount val="2"/>
                <c:pt idx="0">
                  <c:v>Number of students with backpacks exceeding maximum recommended BP weight </c:v>
                </c:pt>
                <c:pt idx="1">
                  <c:v>Number of students with backpacks that are under the maximum recommended BP weight</c:v>
                </c:pt>
              </c:strCache>
            </c:strRef>
          </c:cat>
          <c:val>
            <c:numRef>
              <c:f>'AM Data both genders 2016'!$N$247:$N$248</c:f>
              <c:numCache>
                <c:formatCode>General</c:formatCode>
                <c:ptCount val="2"/>
              </c:numCache>
            </c:numRef>
          </c:val>
        </c:ser>
        <c:ser>
          <c:idx val="3"/>
          <c:order val="3"/>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'AM Data both genders 2016'!$J$247:$J$248</c:f>
              <c:strCache>
                <c:ptCount val="2"/>
                <c:pt idx="0">
                  <c:v>Number of students with backpacks exceeding maximum recommended BP weight </c:v>
                </c:pt>
                <c:pt idx="1">
                  <c:v>Number of students with backpacks that are under the maximum recommended BP weight</c:v>
                </c:pt>
              </c:strCache>
            </c:strRef>
          </c:cat>
          <c:val>
            <c:numRef>
              <c:f>'AM Data both genders 2016'!$O$247:$O$248</c:f>
              <c:numCache>
                <c:formatCode>General</c:formatCode>
                <c:ptCount val="2"/>
              </c:numCache>
            </c:numRef>
          </c:val>
        </c:ser>
        <c:ser>
          <c:idx val="4"/>
          <c:order val="4"/>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'AM Data both genders 2016'!$J$247:$J$248</c:f>
              <c:strCache>
                <c:ptCount val="2"/>
                <c:pt idx="0">
                  <c:v>Number of students with backpacks exceeding maximum recommended BP weight </c:v>
                </c:pt>
                <c:pt idx="1">
                  <c:v>Number of students with backpacks that are under the maximum recommended BP weight</c:v>
                </c:pt>
              </c:strCache>
            </c:strRef>
          </c:cat>
          <c:val>
            <c:numRef>
              <c:f>'AM Data both genders 2016'!$P$247:$P$248</c:f>
              <c:numCache>
                <c:formatCode>General</c:formatCode>
                <c:ptCount val="2"/>
              </c:numCache>
            </c:numRef>
          </c:val>
        </c:ser>
        <c:dLbls>
          <c:showLegendKey val="0"/>
          <c:showVal val="0"/>
          <c:showCatName val="0"/>
          <c:showSerName val="0"/>
          <c:showPercent val="1"/>
          <c:showBubbleSize val="0"/>
          <c:showLeaderLines val="1"/>
        </c:dLbls>
        <c:firstSliceAng val="129"/>
        <c:holeSize val="50"/>
      </c:doughnut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spPr>
            <a:ln w="28575">
              <a:noFill/>
            </a:ln>
          </c:spPr>
          <c:trendline>
            <c:trendlineType val="linear"/>
            <c:dispRSqr val="1"/>
            <c:dispEq val="1"/>
            <c:trendlineLbl>
              <c:numFmt formatCode="General" sourceLinked="0"/>
            </c:trendlineLbl>
          </c:trendline>
          <c:yVal>
            <c:numRef>
              <c:f>Sheet3!$D$3:$D$316</c:f>
              <c:numCache>
                <c:formatCode>0.00</c:formatCode>
                <c:ptCount val="314"/>
                <c:pt idx="0">
                  <c:v>15</c:v>
                </c:pt>
                <c:pt idx="1">
                  <c:v>12</c:v>
                </c:pt>
                <c:pt idx="2">
                  <c:v>11</c:v>
                </c:pt>
                <c:pt idx="3">
                  <c:v>10</c:v>
                </c:pt>
                <c:pt idx="4">
                  <c:v>8</c:v>
                </c:pt>
                <c:pt idx="5">
                  <c:v>8</c:v>
                </c:pt>
                <c:pt idx="6">
                  <c:v>12</c:v>
                </c:pt>
                <c:pt idx="7">
                  <c:v>10</c:v>
                </c:pt>
                <c:pt idx="8">
                  <c:v>12</c:v>
                </c:pt>
                <c:pt idx="9">
                  <c:v>12</c:v>
                </c:pt>
                <c:pt idx="10">
                  <c:v>12</c:v>
                </c:pt>
                <c:pt idx="11">
                  <c:v>13</c:v>
                </c:pt>
                <c:pt idx="12">
                  <c:v>21</c:v>
                </c:pt>
                <c:pt idx="13">
                  <c:v>11</c:v>
                </c:pt>
                <c:pt idx="14">
                  <c:v>13</c:v>
                </c:pt>
                <c:pt idx="15">
                  <c:v>14</c:v>
                </c:pt>
                <c:pt idx="16">
                  <c:v>12</c:v>
                </c:pt>
                <c:pt idx="17">
                  <c:v>11</c:v>
                </c:pt>
                <c:pt idx="18">
                  <c:v>13</c:v>
                </c:pt>
                <c:pt idx="19">
                  <c:v>12</c:v>
                </c:pt>
                <c:pt idx="20">
                  <c:v>12</c:v>
                </c:pt>
                <c:pt idx="21">
                  <c:v>17</c:v>
                </c:pt>
                <c:pt idx="22">
                  <c:v>12.5</c:v>
                </c:pt>
                <c:pt idx="23">
                  <c:v>12</c:v>
                </c:pt>
                <c:pt idx="24">
                  <c:v>15</c:v>
                </c:pt>
                <c:pt idx="25">
                  <c:v>13</c:v>
                </c:pt>
                <c:pt idx="26">
                  <c:v>15</c:v>
                </c:pt>
                <c:pt idx="27">
                  <c:v>15</c:v>
                </c:pt>
                <c:pt idx="28">
                  <c:v>15</c:v>
                </c:pt>
                <c:pt idx="29">
                  <c:v>15</c:v>
                </c:pt>
                <c:pt idx="30">
                  <c:v>19</c:v>
                </c:pt>
                <c:pt idx="31">
                  <c:v>16</c:v>
                </c:pt>
                <c:pt idx="32">
                  <c:v>18</c:v>
                </c:pt>
                <c:pt idx="33">
                  <c:v>13</c:v>
                </c:pt>
                <c:pt idx="34">
                  <c:v>18.5</c:v>
                </c:pt>
                <c:pt idx="35">
                  <c:v>15</c:v>
                </c:pt>
                <c:pt idx="36">
                  <c:v>15</c:v>
                </c:pt>
                <c:pt idx="37">
                  <c:v>15</c:v>
                </c:pt>
                <c:pt idx="38">
                  <c:v>16</c:v>
                </c:pt>
                <c:pt idx="39">
                  <c:v>13.5</c:v>
                </c:pt>
                <c:pt idx="40">
                  <c:v>14</c:v>
                </c:pt>
                <c:pt idx="41">
                  <c:v>12</c:v>
                </c:pt>
                <c:pt idx="42">
                  <c:v>14</c:v>
                </c:pt>
                <c:pt idx="43">
                  <c:v>14</c:v>
                </c:pt>
                <c:pt idx="44">
                  <c:v>13.5</c:v>
                </c:pt>
                <c:pt idx="45">
                  <c:v>16</c:v>
                </c:pt>
                <c:pt idx="46">
                  <c:v>14</c:v>
                </c:pt>
                <c:pt idx="47">
                  <c:v>16.5</c:v>
                </c:pt>
                <c:pt idx="48">
                  <c:v>12.5</c:v>
                </c:pt>
                <c:pt idx="49">
                  <c:v>14.5</c:v>
                </c:pt>
                <c:pt idx="50">
                  <c:v>12</c:v>
                </c:pt>
                <c:pt idx="51">
                  <c:v>12</c:v>
                </c:pt>
                <c:pt idx="52">
                  <c:v>11.5</c:v>
                </c:pt>
                <c:pt idx="53">
                  <c:v>12</c:v>
                </c:pt>
                <c:pt idx="54">
                  <c:v>12</c:v>
                </c:pt>
                <c:pt idx="55">
                  <c:v>16</c:v>
                </c:pt>
                <c:pt idx="56">
                  <c:v>13</c:v>
                </c:pt>
                <c:pt idx="57">
                  <c:v>16.5</c:v>
                </c:pt>
                <c:pt idx="58">
                  <c:v>13</c:v>
                </c:pt>
                <c:pt idx="59">
                  <c:v>12</c:v>
                </c:pt>
                <c:pt idx="60">
                  <c:v>16</c:v>
                </c:pt>
                <c:pt idx="61">
                  <c:v>12</c:v>
                </c:pt>
                <c:pt idx="62">
                  <c:v>14.5</c:v>
                </c:pt>
                <c:pt idx="63">
                  <c:v>14</c:v>
                </c:pt>
                <c:pt idx="64">
                  <c:v>14</c:v>
                </c:pt>
                <c:pt idx="65">
                  <c:v>13</c:v>
                </c:pt>
                <c:pt idx="66">
                  <c:v>11</c:v>
                </c:pt>
                <c:pt idx="67">
                  <c:v>12</c:v>
                </c:pt>
                <c:pt idx="68">
                  <c:v>14</c:v>
                </c:pt>
                <c:pt idx="69">
                  <c:v>14</c:v>
                </c:pt>
                <c:pt idx="70">
                  <c:v>14</c:v>
                </c:pt>
                <c:pt idx="71">
                  <c:v>16</c:v>
                </c:pt>
                <c:pt idx="72">
                  <c:v>15</c:v>
                </c:pt>
                <c:pt idx="73">
                  <c:v>19</c:v>
                </c:pt>
                <c:pt idx="74">
                  <c:v>19</c:v>
                </c:pt>
                <c:pt idx="75">
                  <c:v>13</c:v>
                </c:pt>
                <c:pt idx="76">
                  <c:v>12</c:v>
                </c:pt>
                <c:pt idx="77">
                  <c:v>19</c:v>
                </c:pt>
                <c:pt idx="78">
                  <c:v>14</c:v>
                </c:pt>
                <c:pt idx="79">
                  <c:v>14</c:v>
                </c:pt>
                <c:pt idx="80">
                  <c:v>13</c:v>
                </c:pt>
                <c:pt idx="81">
                  <c:v>7</c:v>
                </c:pt>
                <c:pt idx="82">
                  <c:v>12</c:v>
                </c:pt>
                <c:pt idx="83">
                  <c:v>16</c:v>
                </c:pt>
                <c:pt idx="84">
                  <c:v>18</c:v>
                </c:pt>
                <c:pt idx="85">
                  <c:v>15</c:v>
                </c:pt>
                <c:pt idx="86">
                  <c:v>12</c:v>
                </c:pt>
                <c:pt idx="87">
                  <c:v>17</c:v>
                </c:pt>
                <c:pt idx="88">
                  <c:v>13</c:v>
                </c:pt>
                <c:pt idx="89">
                  <c:v>13</c:v>
                </c:pt>
                <c:pt idx="90">
                  <c:v>14</c:v>
                </c:pt>
                <c:pt idx="91">
                  <c:v>13</c:v>
                </c:pt>
                <c:pt idx="92">
                  <c:v>10</c:v>
                </c:pt>
                <c:pt idx="93">
                  <c:v>15</c:v>
                </c:pt>
                <c:pt idx="94">
                  <c:v>15</c:v>
                </c:pt>
                <c:pt idx="95">
                  <c:v>12</c:v>
                </c:pt>
                <c:pt idx="96">
                  <c:v>14</c:v>
                </c:pt>
                <c:pt idx="97">
                  <c:v>13</c:v>
                </c:pt>
                <c:pt idx="98">
                  <c:v>13</c:v>
                </c:pt>
                <c:pt idx="99">
                  <c:v>12</c:v>
                </c:pt>
                <c:pt idx="100">
                  <c:v>12</c:v>
                </c:pt>
                <c:pt idx="101">
                  <c:v>17</c:v>
                </c:pt>
                <c:pt idx="102">
                  <c:v>13</c:v>
                </c:pt>
                <c:pt idx="103">
                  <c:v>18</c:v>
                </c:pt>
                <c:pt idx="104">
                  <c:v>14</c:v>
                </c:pt>
                <c:pt idx="105">
                  <c:v>16</c:v>
                </c:pt>
                <c:pt idx="106">
                  <c:v>14.2</c:v>
                </c:pt>
                <c:pt idx="107">
                  <c:v>13</c:v>
                </c:pt>
                <c:pt idx="108">
                  <c:v>16</c:v>
                </c:pt>
                <c:pt idx="109">
                  <c:v>15</c:v>
                </c:pt>
                <c:pt idx="110">
                  <c:v>16</c:v>
                </c:pt>
                <c:pt idx="111">
                  <c:v>17</c:v>
                </c:pt>
                <c:pt idx="112">
                  <c:v>13</c:v>
                </c:pt>
                <c:pt idx="113">
                  <c:v>17</c:v>
                </c:pt>
                <c:pt idx="114">
                  <c:v>17</c:v>
                </c:pt>
                <c:pt idx="115">
                  <c:v>16</c:v>
                </c:pt>
                <c:pt idx="116">
                  <c:v>14</c:v>
                </c:pt>
                <c:pt idx="117">
                  <c:v>12</c:v>
                </c:pt>
                <c:pt idx="118">
                  <c:v>15</c:v>
                </c:pt>
                <c:pt idx="119">
                  <c:v>15</c:v>
                </c:pt>
                <c:pt idx="120">
                  <c:v>15</c:v>
                </c:pt>
                <c:pt idx="121">
                  <c:v>14</c:v>
                </c:pt>
                <c:pt idx="122">
                  <c:v>12</c:v>
                </c:pt>
                <c:pt idx="123">
                  <c:v>11</c:v>
                </c:pt>
                <c:pt idx="124">
                  <c:v>16</c:v>
                </c:pt>
                <c:pt idx="125">
                  <c:v>13</c:v>
                </c:pt>
                <c:pt idx="126">
                  <c:v>12</c:v>
                </c:pt>
                <c:pt idx="127">
                  <c:v>19</c:v>
                </c:pt>
                <c:pt idx="128">
                  <c:v>12</c:v>
                </c:pt>
                <c:pt idx="129">
                  <c:v>12</c:v>
                </c:pt>
                <c:pt idx="130">
                  <c:v>16</c:v>
                </c:pt>
                <c:pt idx="131">
                  <c:v>15</c:v>
                </c:pt>
                <c:pt idx="132">
                  <c:v>13</c:v>
                </c:pt>
                <c:pt idx="133">
                  <c:v>14</c:v>
                </c:pt>
                <c:pt idx="134">
                  <c:v>14</c:v>
                </c:pt>
                <c:pt idx="135">
                  <c:v>13</c:v>
                </c:pt>
                <c:pt idx="136">
                  <c:v>14</c:v>
                </c:pt>
                <c:pt idx="137">
                  <c:v>13</c:v>
                </c:pt>
                <c:pt idx="138">
                  <c:v>12</c:v>
                </c:pt>
                <c:pt idx="139">
                  <c:v>14</c:v>
                </c:pt>
                <c:pt idx="140">
                  <c:v>15</c:v>
                </c:pt>
                <c:pt idx="141">
                  <c:v>16</c:v>
                </c:pt>
                <c:pt idx="142">
                  <c:v>14</c:v>
                </c:pt>
                <c:pt idx="143">
                  <c:v>16</c:v>
                </c:pt>
                <c:pt idx="144">
                  <c:v>17</c:v>
                </c:pt>
                <c:pt idx="145">
                  <c:v>14</c:v>
                </c:pt>
                <c:pt idx="146">
                  <c:v>13</c:v>
                </c:pt>
                <c:pt idx="147">
                  <c:v>14</c:v>
                </c:pt>
                <c:pt idx="148">
                  <c:v>14</c:v>
                </c:pt>
                <c:pt idx="149">
                  <c:v>20</c:v>
                </c:pt>
                <c:pt idx="150">
                  <c:v>22</c:v>
                </c:pt>
                <c:pt idx="151">
                  <c:v>17</c:v>
                </c:pt>
                <c:pt idx="152">
                  <c:v>12</c:v>
                </c:pt>
                <c:pt idx="153">
                  <c:v>16</c:v>
                </c:pt>
                <c:pt idx="154">
                  <c:v>12</c:v>
                </c:pt>
                <c:pt idx="155">
                  <c:v>20</c:v>
                </c:pt>
                <c:pt idx="156">
                  <c:v>22</c:v>
                </c:pt>
                <c:pt idx="157">
                  <c:v>16.600000000000001</c:v>
                </c:pt>
                <c:pt idx="158">
                  <c:v>15</c:v>
                </c:pt>
                <c:pt idx="159">
                  <c:v>15</c:v>
                </c:pt>
                <c:pt idx="160">
                  <c:v>12</c:v>
                </c:pt>
                <c:pt idx="161">
                  <c:v>17</c:v>
                </c:pt>
                <c:pt idx="162">
                  <c:v>19</c:v>
                </c:pt>
                <c:pt idx="163">
                  <c:v>13</c:v>
                </c:pt>
                <c:pt idx="164">
                  <c:v>16</c:v>
                </c:pt>
                <c:pt idx="165">
                  <c:v>13</c:v>
                </c:pt>
                <c:pt idx="166">
                  <c:v>19</c:v>
                </c:pt>
                <c:pt idx="167">
                  <c:v>13</c:v>
                </c:pt>
                <c:pt idx="168">
                  <c:v>12</c:v>
                </c:pt>
                <c:pt idx="169">
                  <c:v>14</c:v>
                </c:pt>
                <c:pt idx="170">
                  <c:v>13</c:v>
                </c:pt>
                <c:pt idx="171">
                  <c:v>17</c:v>
                </c:pt>
                <c:pt idx="172">
                  <c:v>11</c:v>
                </c:pt>
                <c:pt idx="173">
                  <c:v>11</c:v>
                </c:pt>
                <c:pt idx="174">
                  <c:v>11</c:v>
                </c:pt>
                <c:pt idx="175">
                  <c:v>17</c:v>
                </c:pt>
                <c:pt idx="176">
                  <c:v>17</c:v>
                </c:pt>
                <c:pt idx="177">
                  <c:v>15</c:v>
                </c:pt>
                <c:pt idx="178">
                  <c:v>14</c:v>
                </c:pt>
                <c:pt idx="179">
                  <c:v>17</c:v>
                </c:pt>
                <c:pt idx="180">
                  <c:v>12</c:v>
                </c:pt>
                <c:pt idx="181">
                  <c:v>15</c:v>
                </c:pt>
                <c:pt idx="182">
                  <c:v>14</c:v>
                </c:pt>
                <c:pt idx="183">
                  <c:v>19</c:v>
                </c:pt>
                <c:pt idx="184">
                  <c:v>17</c:v>
                </c:pt>
                <c:pt idx="185">
                  <c:v>18</c:v>
                </c:pt>
                <c:pt idx="186">
                  <c:v>16</c:v>
                </c:pt>
                <c:pt idx="187">
                  <c:v>15</c:v>
                </c:pt>
                <c:pt idx="188">
                  <c:v>16</c:v>
                </c:pt>
                <c:pt idx="189">
                  <c:v>14</c:v>
                </c:pt>
                <c:pt idx="190">
                  <c:v>19</c:v>
                </c:pt>
                <c:pt idx="191">
                  <c:v>13</c:v>
                </c:pt>
                <c:pt idx="192">
                  <c:v>11</c:v>
                </c:pt>
                <c:pt idx="193">
                  <c:v>13</c:v>
                </c:pt>
                <c:pt idx="194">
                  <c:v>15</c:v>
                </c:pt>
                <c:pt idx="195">
                  <c:v>15</c:v>
                </c:pt>
                <c:pt idx="196">
                  <c:v>12.5</c:v>
                </c:pt>
                <c:pt idx="197">
                  <c:v>15</c:v>
                </c:pt>
                <c:pt idx="198">
                  <c:v>10.5</c:v>
                </c:pt>
                <c:pt idx="199">
                  <c:v>17</c:v>
                </c:pt>
                <c:pt idx="200">
                  <c:v>13</c:v>
                </c:pt>
                <c:pt idx="201">
                  <c:v>13</c:v>
                </c:pt>
                <c:pt idx="202">
                  <c:v>16</c:v>
                </c:pt>
                <c:pt idx="203">
                  <c:v>16</c:v>
                </c:pt>
                <c:pt idx="204">
                  <c:v>12</c:v>
                </c:pt>
                <c:pt idx="205">
                  <c:v>13</c:v>
                </c:pt>
                <c:pt idx="206">
                  <c:v>17</c:v>
                </c:pt>
                <c:pt idx="207">
                  <c:v>13.5</c:v>
                </c:pt>
                <c:pt idx="208">
                  <c:v>15</c:v>
                </c:pt>
                <c:pt idx="209">
                  <c:v>14.5</c:v>
                </c:pt>
                <c:pt idx="210">
                  <c:v>16.5</c:v>
                </c:pt>
                <c:pt idx="211">
                  <c:v>21</c:v>
                </c:pt>
                <c:pt idx="212">
                  <c:v>13</c:v>
                </c:pt>
                <c:pt idx="213">
                  <c:v>14</c:v>
                </c:pt>
                <c:pt idx="214">
                  <c:v>18.5</c:v>
                </c:pt>
                <c:pt idx="215">
                  <c:v>16</c:v>
                </c:pt>
                <c:pt idx="216">
                  <c:v>22</c:v>
                </c:pt>
                <c:pt idx="217">
                  <c:v>23.8</c:v>
                </c:pt>
                <c:pt idx="218">
                  <c:v>21</c:v>
                </c:pt>
                <c:pt idx="219">
                  <c:v>19.8</c:v>
                </c:pt>
                <c:pt idx="220">
                  <c:v>19</c:v>
                </c:pt>
                <c:pt idx="221">
                  <c:v>21</c:v>
                </c:pt>
                <c:pt idx="222">
                  <c:v>22</c:v>
                </c:pt>
                <c:pt idx="223">
                  <c:v>21.2</c:v>
                </c:pt>
                <c:pt idx="224">
                  <c:v>21</c:v>
                </c:pt>
                <c:pt idx="225">
                  <c:v>19</c:v>
                </c:pt>
                <c:pt idx="226">
                  <c:v>18.2</c:v>
                </c:pt>
                <c:pt idx="227">
                  <c:v>16</c:v>
                </c:pt>
                <c:pt idx="228">
                  <c:v>16</c:v>
                </c:pt>
                <c:pt idx="229">
                  <c:v>14</c:v>
                </c:pt>
                <c:pt idx="230">
                  <c:v>18</c:v>
                </c:pt>
                <c:pt idx="231">
                  <c:v>17</c:v>
                </c:pt>
                <c:pt idx="232">
                  <c:v>18</c:v>
                </c:pt>
                <c:pt idx="233">
                  <c:v>19</c:v>
                </c:pt>
                <c:pt idx="234">
                  <c:v>15</c:v>
                </c:pt>
                <c:pt idx="235">
                  <c:v>15</c:v>
                </c:pt>
                <c:pt idx="236">
                  <c:v>15</c:v>
                </c:pt>
                <c:pt idx="237">
                  <c:v>11</c:v>
                </c:pt>
                <c:pt idx="238">
                  <c:v>12</c:v>
                </c:pt>
                <c:pt idx="239">
                  <c:v>7</c:v>
                </c:pt>
                <c:pt idx="240">
                  <c:v>15</c:v>
                </c:pt>
                <c:pt idx="241">
                  <c:v>9</c:v>
                </c:pt>
                <c:pt idx="242">
                  <c:v>12.5</c:v>
                </c:pt>
                <c:pt idx="243">
                  <c:v>16.5</c:v>
                </c:pt>
                <c:pt idx="244">
                  <c:v>16.5</c:v>
                </c:pt>
                <c:pt idx="245">
                  <c:v>11.5</c:v>
                </c:pt>
                <c:pt idx="246">
                  <c:v>10</c:v>
                </c:pt>
                <c:pt idx="247">
                  <c:v>17</c:v>
                </c:pt>
                <c:pt idx="248">
                  <c:v>19</c:v>
                </c:pt>
                <c:pt idx="249">
                  <c:v>13</c:v>
                </c:pt>
                <c:pt idx="250">
                  <c:v>13</c:v>
                </c:pt>
                <c:pt idx="251">
                  <c:v>12</c:v>
                </c:pt>
                <c:pt idx="252">
                  <c:v>14</c:v>
                </c:pt>
                <c:pt idx="253">
                  <c:v>14</c:v>
                </c:pt>
                <c:pt idx="254">
                  <c:v>13</c:v>
                </c:pt>
                <c:pt idx="255">
                  <c:v>13</c:v>
                </c:pt>
                <c:pt idx="256">
                  <c:v>13</c:v>
                </c:pt>
                <c:pt idx="257">
                  <c:v>13</c:v>
                </c:pt>
                <c:pt idx="258">
                  <c:v>15</c:v>
                </c:pt>
                <c:pt idx="259">
                  <c:v>12</c:v>
                </c:pt>
                <c:pt idx="260">
                  <c:v>9</c:v>
                </c:pt>
                <c:pt idx="261">
                  <c:v>13</c:v>
                </c:pt>
                <c:pt idx="262">
                  <c:v>15</c:v>
                </c:pt>
                <c:pt idx="263">
                  <c:v>11</c:v>
                </c:pt>
                <c:pt idx="264">
                  <c:v>13</c:v>
                </c:pt>
                <c:pt idx="265">
                  <c:v>13</c:v>
                </c:pt>
                <c:pt idx="266">
                  <c:v>8</c:v>
                </c:pt>
                <c:pt idx="267">
                  <c:v>17</c:v>
                </c:pt>
                <c:pt idx="268">
                  <c:v>12</c:v>
                </c:pt>
                <c:pt idx="269">
                  <c:v>13</c:v>
                </c:pt>
                <c:pt idx="270">
                  <c:v>18</c:v>
                </c:pt>
                <c:pt idx="271">
                  <c:v>27</c:v>
                </c:pt>
                <c:pt idx="272">
                  <c:v>17</c:v>
                </c:pt>
                <c:pt idx="273">
                  <c:v>12</c:v>
                </c:pt>
                <c:pt idx="274">
                  <c:v>13</c:v>
                </c:pt>
                <c:pt idx="275">
                  <c:v>18</c:v>
                </c:pt>
                <c:pt idx="276">
                  <c:v>27</c:v>
                </c:pt>
                <c:pt idx="277">
                  <c:v>17</c:v>
                </c:pt>
                <c:pt idx="278">
                  <c:v>14</c:v>
                </c:pt>
                <c:pt idx="279">
                  <c:v>7</c:v>
                </c:pt>
                <c:pt idx="280">
                  <c:v>15</c:v>
                </c:pt>
                <c:pt idx="281">
                  <c:v>11</c:v>
                </c:pt>
                <c:pt idx="282">
                  <c:v>16</c:v>
                </c:pt>
                <c:pt idx="283">
                  <c:v>14</c:v>
                </c:pt>
                <c:pt idx="284">
                  <c:v>12</c:v>
                </c:pt>
                <c:pt idx="285">
                  <c:v>15</c:v>
                </c:pt>
                <c:pt idx="286">
                  <c:v>9</c:v>
                </c:pt>
                <c:pt idx="287">
                  <c:v>9</c:v>
                </c:pt>
                <c:pt idx="288">
                  <c:v>11</c:v>
                </c:pt>
                <c:pt idx="289">
                  <c:v>11</c:v>
                </c:pt>
                <c:pt idx="290">
                  <c:v>11</c:v>
                </c:pt>
                <c:pt idx="291">
                  <c:v>11</c:v>
                </c:pt>
                <c:pt idx="292">
                  <c:v>11</c:v>
                </c:pt>
                <c:pt idx="293">
                  <c:v>14</c:v>
                </c:pt>
                <c:pt idx="294">
                  <c:v>15</c:v>
                </c:pt>
                <c:pt idx="295">
                  <c:v>17</c:v>
                </c:pt>
                <c:pt idx="296">
                  <c:v>16</c:v>
                </c:pt>
                <c:pt idx="297">
                  <c:v>21</c:v>
                </c:pt>
                <c:pt idx="298">
                  <c:v>20</c:v>
                </c:pt>
                <c:pt idx="299">
                  <c:v>17</c:v>
                </c:pt>
                <c:pt idx="300">
                  <c:v>11</c:v>
                </c:pt>
                <c:pt idx="301">
                  <c:v>16</c:v>
                </c:pt>
                <c:pt idx="302">
                  <c:v>11</c:v>
                </c:pt>
                <c:pt idx="303">
                  <c:v>15</c:v>
                </c:pt>
                <c:pt idx="304">
                  <c:v>13</c:v>
                </c:pt>
                <c:pt idx="305">
                  <c:v>13</c:v>
                </c:pt>
                <c:pt idx="306">
                  <c:v>14</c:v>
                </c:pt>
                <c:pt idx="307">
                  <c:v>11</c:v>
                </c:pt>
                <c:pt idx="308">
                  <c:v>16</c:v>
                </c:pt>
                <c:pt idx="309">
                  <c:v>21</c:v>
                </c:pt>
                <c:pt idx="310">
                  <c:v>11</c:v>
                </c:pt>
                <c:pt idx="311">
                  <c:v>9</c:v>
                </c:pt>
                <c:pt idx="312">
                  <c:v>9</c:v>
                </c:pt>
                <c:pt idx="313">
                  <c:v>12</c:v>
                </c:pt>
              </c:numCache>
            </c:numRef>
          </c:yVal>
          <c:smooth val="0"/>
        </c:ser>
        <c:dLbls>
          <c:showLegendKey val="0"/>
          <c:showVal val="0"/>
          <c:showCatName val="0"/>
          <c:showSerName val="0"/>
          <c:showPercent val="0"/>
          <c:showBubbleSize val="0"/>
        </c:dLbls>
        <c:axId val="407954480"/>
        <c:axId val="407950168"/>
      </c:scatterChart>
      <c:valAx>
        <c:axId val="407954480"/>
        <c:scaling>
          <c:orientation val="minMax"/>
        </c:scaling>
        <c:delete val="0"/>
        <c:axPos val="b"/>
        <c:title>
          <c:tx>
            <c:rich>
              <a:bodyPr/>
              <a:lstStyle/>
              <a:p>
                <a:pPr>
                  <a:defRPr/>
                </a:pPr>
                <a:r>
                  <a:rPr lang="en-US"/>
                  <a:t>Total number of backpacks measured</a:t>
                </a:r>
              </a:p>
            </c:rich>
          </c:tx>
          <c:overlay val="0"/>
        </c:title>
        <c:majorTickMark val="out"/>
        <c:minorTickMark val="none"/>
        <c:tickLblPos val="nextTo"/>
        <c:crossAx val="407950168"/>
        <c:crosses val="autoZero"/>
        <c:crossBetween val="midCat"/>
      </c:valAx>
      <c:valAx>
        <c:axId val="407950168"/>
        <c:scaling>
          <c:orientation val="minMax"/>
        </c:scaling>
        <c:delete val="0"/>
        <c:axPos val="l"/>
        <c:majorGridlines/>
        <c:minorGridlines/>
        <c:title>
          <c:tx>
            <c:rich>
              <a:bodyPr/>
              <a:lstStyle/>
              <a:p>
                <a:pPr>
                  <a:defRPr/>
                </a:pPr>
                <a:r>
                  <a:rPr lang="en-US"/>
                  <a:t>Backpack Weight </a:t>
                </a:r>
              </a:p>
            </c:rich>
          </c:tx>
          <c:overlay val="0"/>
        </c:title>
        <c:numFmt formatCode="0.00" sourceLinked="1"/>
        <c:majorTickMark val="out"/>
        <c:minorTickMark val="none"/>
        <c:tickLblPos val="nextTo"/>
        <c:crossAx val="407954480"/>
        <c:crosses val="autoZero"/>
        <c:crossBetween val="midCat"/>
      </c:valAx>
      <c:spPr>
        <a:gradFill>
          <a:gsLst>
            <a:gs pos="0">
              <a:srgbClr val="FF3399"/>
            </a:gs>
            <a:gs pos="43000">
              <a:srgbClr val="FF6633"/>
            </a:gs>
            <a:gs pos="61000">
              <a:srgbClr val="FFFF00"/>
            </a:gs>
            <a:gs pos="90000">
              <a:srgbClr val="01A78F"/>
            </a:gs>
            <a:gs pos="100000">
              <a:srgbClr val="3366FF"/>
            </a:gs>
          </a:gsLst>
          <a:lin ang="5100000" scaled="0"/>
        </a:gradFill>
      </c:spPr>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[BackpackDayResults2016Detail.xlsx]AM Data both genders 2016!PivotTable11</c:name>
    <c:fmtId val="0"/>
  </c:pivotSource>
  <c:chart>
    <c:title>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s>
    <c:plotArea>
      <c:layout/>
      <c:barChart>
        <c:barDir val="col"/>
        <c:grouping val="clustered"/>
        <c:varyColors val="0"/>
        <c:ser>
          <c:idx val="0"/>
          <c:order val="0"/>
          <c:tx>
            <c:strRef>
              <c:f>'AM Data both genders 2016'!$R$9</c:f>
              <c:strCache>
                <c:ptCount val="1"/>
                <c:pt idx="0">
                  <c:v>Total</c:v>
                </c:pt>
              </c:strCache>
            </c:strRef>
          </c:tx>
          <c:invertIfNegative val="0"/>
          <c:cat>
            <c:multiLvlStrRef>
              <c:f>'AM Data both genders 2016'!$Q$10:$Q$24</c:f>
              <c:multiLvlStrCache>
                <c:ptCount val="7"/>
                <c:lvl>
                  <c:pt idx="0">
                    <c:v>6</c:v>
                  </c:pt>
                  <c:pt idx="1">
                    <c:v>7</c:v>
                  </c:pt>
                  <c:pt idx="2">
                    <c:v>8</c:v>
                  </c:pt>
                  <c:pt idx="3">
                    <c:v>Grade</c:v>
                  </c:pt>
                  <c:pt idx="4">
                    <c:v>6</c:v>
                  </c:pt>
                  <c:pt idx="5">
                    <c:v>7</c:v>
                  </c:pt>
                  <c:pt idx="6">
                    <c:v>8</c:v>
                  </c:pt>
                </c:lvl>
                <c:lvl>
                  <c:pt idx="0">
                    <c:v>f</c:v>
                  </c:pt>
                  <c:pt idx="3">
                    <c:v>Gender</c:v>
                  </c:pt>
                  <c:pt idx="4">
                    <c:v>m</c:v>
                  </c:pt>
                </c:lvl>
              </c:multiLvlStrCache>
            </c:multiLvlStrRef>
          </c:cat>
          <c:val>
            <c:numRef>
              <c:f>'AM Data both genders 2016'!$R$10:$R$24</c:f>
              <c:numCache>
                <c:formatCode>General</c:formatCode>
                <c:ptCount val="7"/>
                <c:pt idx="0">
                  <c:v>76</c:v>
                </c:pt>
                <c:pt idx="1">
                  <c:v>43</c:v>
                </c:pt>
                <c:pt idx="2">
                  <c:v>39</c:v>
                </c:pt>
                <c:pt idx="3">
                  <c:v>1</c:v>
                </c:pt>
                <c:pt idx="4">
                  <c:v>78</c:v>
                </c:pt>
                <c:pt idx="5">
                  <c:v>47</c:v>
                </c:pt>
                <c:pt idx="6">
                  <c:v>31</c:v>
                </c:pt>
              </c:numCache>
            </c:numRef>
          </c:val>
        </c:ser>
        <c:dLbls>
          <c:showLegendKey val="0"/>
          <c:showVal val="0"/>
          <c:showCatName val="0"/>
          <c:showSerName val="0"/>
          <c:showPercent val="0"/>
          <c:showBubbleSize val="0"/>
        </c:dLbls>
        <c:gapWidth val="150"/>
        <c:axId val="407955264"/>
        <c:axId val="407947816"/>
      </c:barChart>
      <c:catAx>
        <c:axId val="407955264"/>
        <c:scaling>
          <c:orientation val="minMax"/>
        </c:scaling>
        <c:delete val="0"/>
        <c:axPos val="b"/>
        <c:numFmt formatCode="General" sourceLinked="0"/>
        <c:majorTickMark val="out"/>
        <c:minorTickMark val="none"/>
        <c:tickLblPos val="nextTo"/>
        <c:crossAx val="407947816"/>
        <c:crosses val="autoZero"/>
        <c:auto val="1"/>
        <c:lblAlgn val="ctr"/>
        <c:lblOffset val="100"/>
        <c:noMultiLvlLbl val="0"/>
      </c:catAx>
      <c:valAx>
        <c:axId val="407947816"/>
        <c:scaling>
          <c:orientation val="minMax"/>
        </c:scaling>
        <c:delete val="0"/>
        <c:axPos val="l"/>
        <c:majorGridlines/>
        <c:numFmt formatCode="General" sourceLinked="1"/>
        <c:majorTickMark val="out"/>
        <c:minorTickMark val="none"/>
        <c:tickLblPos val="nextTo"/>
        <c:crossAx val="4079552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[BackpackDayResults2016Detail.xlsx]AM Data both genders 2016!PivotTable12</c:name>
    <c:fmtId val="0"/>
  </c:pivotSource>
  <c:chart>
    <c:title>
      <c:tx>
        <c:rich>
          <a:bodyPr/>
          <a:lstStyle/>
          <a:p>
            <a:pPr>
              <a:defRPr/>
            </a:pPr>
            <a:r>
              <a:rPr lang="en-US"/>
              <a:t>Average Weight per Gender and Grade 2016</a:t>
            </a:r>
          </a:p>
        </c:rich>
      </c:tx>
      <c:overlay val="0"/>
    </c:title>
    <c:autoTitleDeleted val="0"/>
    <c:pivotFmts>
      <c:pivotFmt>
        <c:idx val="0"/>
      </c:pivotFmt>
      <c:pivotFmt>
        <c:idx val="1"/>
      </c:pivotFmt>
      <c:pivotFmt>
        <c:idx val="2"/>
      </c:pivotFmt>
      <c:pivotFmt>
        <c:idx val="3"/>
        <c:marker>
          <c:symbol val="none"/>
        </c:marker>
      </c:pivotFmt>
      <c:pivotFmt>
        <c:idx val="4"/>
        <c:marker>
          <c:symbol val="none"/>
        </c:marker>
      </c:pivotFmt>
      <c:pivotFmt>
        <c:idx val="5"/>
        <c:marker>
          <c:symbol val="none"/>
        </c:marker>
      </c:pivotFmt>
      <c:pivotFmt>
        <c:idx val="6"/>
        <c:marker>
          <c:symbol val="none"/>
        </c:marker>
      </c:pivotFmt>
    </c:pivotFmts>
    <c:plotArea>
      <c:layout/>
      <c:barChart>
        <c:barDir val="col"/>
        <c:grouping val="clustered"/>
        <c:varyColors val="0"/>
        <c:ser>
          <c:idx val="0"/>
          <c:order val="0"/>
          <c:tx>
            <c:strRef>
              <c:f>'AM Data both genders 2016'!$W$9:$W$10</c:f>
              <c:strCache>
                <c:ptCount val="1"/>
                <c:pt idx="0">
                  <c:v>6</c:v>
                </c:pt>
              </c:strCache>
            </c:strRef>
          </c:tx>
          <c:invertIfNegative val="0"/>
          <c:cat>
            <c:strRef>
              <c:f>'AM Data both genders 2016'!$V$11:$V$14</c:f>
              <c:strCache>
                <c:ptCount val="3"/>
                <c:pt idx="0">
                  <c:v>f</c:v>
                </c:pt>
                <c:pt idx="1">
                  <c:v>Gender</c:v>
                </c:pt>
                <c:pt idx="2">
                  <c:v>m</c:v>
                </c:pt>
              </c:strCache>
            </c:strRef>
          </c:cat>
          <c:val>
            <c:numRef>
              <c:f>'AM Data both genders 2016'!$W$11:$W$14</c:f>
              <c:numCache>
                <c:formatCode>0.00</c:formatCode>
                <c:ptCount val="3"/>
                <c:pt idx="0">
                  <c:v>13.638157894736842</c:v>
                </c:pt>
                <c:pt idx="2">
                  <c:v>13.912820512820513</c:v>
                </c:pt>
              </c:numCache>
            </c:numRef>
          </c:val>
        </c:ser>
        <c:ser>
          <c:idx val="1"/>
          <c:order val="1"/>
          <c:tx>
            <c:strRef>
              <c:f>'AM Data both genders 2016'!$X$9:$X$10</c:f>
              <c:strCache>
                <c:ptCount val="1"/>
                <c:pt idx="0">
                  <c:v>7</c:v>
                </c:pt>
              </c:strCache>
            </c:strRef>
          </c:tx>
          <c:invertIfNegative val="0"/>
          <c:cat>
            <c:strRef>
              <c:f>'AM Data both genders 2016'!$V$11:$V$14</c:f>
              <c:strCache>
                <c:ptCount val="3"/>
                <c:pt idx="0">
                  <c:v>f</c:v>
                </c:pt>
                <c:pt idx="1">
                  <c:v>Gender</c:v>
                </c:pt>
                <c:pt idx="2">
                  <c:v>m</c:v>
                </c:pt>
              </c:strCache>
            </c:strRef>
          </c:cat>
          <c:val>
            <c:numRef>
              <c:f>'AM Data both genders 2016'!$X$11:$X$14</c:f>
              <c:numCache>
                <c:formatCode>0.00</c:formatCode>
                <c:ptCount val="3"/>
                <c:pt idx="0">
                  <c:v>14.94186046511628</c:v>
                </c:pt>
                <c:pt idx="2">
                  <c:v>15.285106382978725</c:v>
                </c:pt>
              </c:numCache>
            </c:numRef>
          </c:val>
        </c:ser>
        <c:ser>
          <c:idx val="2"/>
          <c:order val="2"/>
          <c:tx>
            <c:strRef>
              <c:f>'AM Data both genders 2016'!$Y$9:$Y$10</c:f>
              <c:strCache>
                <c:ptCount val="1"/>
                <c:pt idx="0">
                  <c:v>8</c:v>
                </c:pt>
              </c:strCache>
            </c:strRef>
          </c:tx>
          <c:invertIfNegative val="0"/>
          <c:cat>
            <c:strRef>
              <c:f>'AM Data both genders 2016'!$V$11:$V$14</c:f>
              <c:strCache>
                <c:ptCount val="3"/>
                <c:pt idx="0">
                  <c:v>f</c:v>
                </c:pt>
                <c:pt idx="1">
                  <c:v>Gender</c:v>
                </c:pt>
                <c:pt idx="2">
                  <c:v>m</c:v>
                </c:pt>
              </c:strCache>
            </c:strRef>
          </c:cat>
          <c:val>
            <c:numRef>
              <c:f>'AM Data both genders 2016'!$Y$11:$Y$14</c:f>
              <c:numCache>
                <c:formatCode>0.00</c:formatCode>
                <c:ptCount val="3"/>
                <c:pt idx="0">
                  <c:v>15.846153846153847</c:v>
                </c:pt>
                <c:pt idx="2">
                  <c:v>14.167741935483871</c:v>
                </c:pt>
              </c:numCache>
            </c:numRef>
          </c:val>
        </c:ser>
        <c:ser>
          <c:idx val="3"/>
          <c:order val="3"/>
          <c:tx>
            <c:strRef>
              <c:f>'AM Data both genders 2016'!$Z$9:$Z$10</c:f>
              <c:strCache>
                <c:ptCount val="1"/>
                <c:pt idx="0">
                  <c:v>Grade</c:v>
                </c:pt>
              </c:strCache>
            </c:strRef>
          </c:tx>
          <c:invertIfNegative val="0"/>
          <c:cat>
            <c:strRef>
              <c:f>'AM Data both genders 2016'!$V$11:$V$14</c:f>
              <c:strCache>
                <c:ptCount val="3"/>
                <c:pt idx="0">
                  <c:v>f</c:v>
                </c:pt>
                <c:pt idx="1">
                  <c:v>Gender</c:v>
                </c:pt>
                <c:pt idx="2">
                  <c:v>m</c:v>
                </c:pt>
              </c:strCache>
            </c:strRef>
          </c:cat>
          <c:val>
            <c:numRef>
              <c:f>'AM Data both genders 2016'!$Z$11:$Z$14</c:f>
              <c:numCache>
                <c:formatCode>0.00</c:formatCode>
                <c:ptCount val="3"/>
                <c:pt idx="1">
                  <c:v>#N/A</c:v>
                </c:pt>
              </c:numCache>
            </c:numRef>
          </c:val>
        </c:ser>
        <c:dLbls>
          <c:showLegendKey val="0"/>
          <c:showVal val="0"/>
          <c:showCatName val="0"/>
          <c:showSerName val="0"/>
          <c:showPercent val="0"/>
          <c:showBubbleSize val="0"/>
        </c:dLbls>
        <c:gapWidth val="150"/>
        <c:axId val="521129840"/>
        <c:axId val="521127096"/>
      </c:barChart>
      <c:catAx>
        <c:axId val="521129840"/>
        <c:scaling>
          <c:orientation val="minMax"/>
        </c:scaling>
        <c:delete val="0"/>
        <c:axPos val="b"/>
        <c:numFmt formatCode="General" sourceLinked="0"/>
        <c:majorTickMark val="none"/>
        <c:minorTickMark val="none"/>
        <c:tickLblPos val="nextTo"/>
        <c:crossAx val="521127096"/>
        <c:crosses val="autoZero"/>
        <c:auto val="1"/>
        <c:lblAlgn val="ctr"/>
        <c:lblOffset val="100"/>
        <c:noMultiLvlLbl val="0"/>
      </c:catAx>
      <c:valAx>
        <c:axId val="521127096"/>
        <c:scaling>
          <c:orientation val="minMax"/>
          <c:max val="18"/>
        </c:scaling>
        <c:delete val="0"/>
        <c:axPos val="l"/>
        <c:majorGridlines/>
        <c:title>
          <c:tx>
            <c:rich>
              <a:bodyPr/>
              <a:lstStyle/>
              <a:p>
                <a:pPr>
                  <a:defRPr/>
                </a:pPr>
                <a:r>
                  <a:rPr lang="en-US"/>
                  <a:t>BP Weight</a:t>
                </a:r>
              </a:p>
            </c:rich>
          </c:tx>
          <c:overlay val="0"/>
        </c:title>
        <c:numFmt formatCode="0.00" sourceLinked="1"/>
        <c:majorTickMark val="none"/>
        <c:minorTickMark val="none"/>
        <c:tickLblPos val="nextTo"/>
        <c:crossAx val="521129840"/>
        <c:crosses val="autoZero"/>
        <c:crossBetween val="between"/>
        <c:majorUnit val="1"/>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pivotSource>
    <c:name>[BackpackDayResults2016Detail.xlsx]Sheet3!PivotTable7</c:name>
    <c:fmtId val="3"/>
  </c:pivotSource>
  <c:chart>
    <c:title>
      <c:tx>
        <c:rich>
          <a:bodyPr/>
          <a:lstStyle/>
          <a:p>
            <a:pPr>
              <a:defRPr/>
            </a:pPr>
            <a:r>
              <a:rPr lang="en-US"/>
              <a:t>Average Weight of the Backpack per Grade</a:t>
            </a:r>
          </a:p>
        </c:rich>
      </c:tx>
      <c:layout/>
      <c:overlay val="0"/>
    </c:title>
    <c:autoTitleDeleted val="0"/>
    <c:pivotFmts>
      <c:pivotFmt>
        <c:idx val="0"/>
      </c:pivotFmt>
      <c:pivotFmt>
        <c:idx val="1"/>
      </c:pivotFmt>
      <c:pivotFmt>
        <c:idx val="2"/>
      </c:pivotFmt>
      <c:pivotFmt>
        <c:idx val="3"/>
        <c:marker>
          <c:symbol val="none"/>
        </c:marker>
      </c:pivotFmt>
      <c:pivotFmt>
        <c:idx val="4"/>
        <c:marker>
          <c:symbol val="none"/>
        </c:marker>
        <c:dLbl>
          <c:idx val="0"/>
          <c:delete val="1"/>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s>
    <c:plotArea>
      <c:layout/>
      <c:barChart>
        <c:barDir val="col"/>
        <c:grouping val="clustered"/>
        <c:varyColors val="0"/>
        <c:ser>
          <c:idx val="0"/>
          <c:order val="0"/>
          <c:tx>
            <c:strRef>
              <c:f>Sheet3!$M$3</c:f>
              <c:strCache>
                <c:ptCount val="1"/>
                <c:pt idx="0">
                  <c:v>Total</c:v>
                </c:pt>
              </c:strCache>
            </c:strRef>
          </c:tx>
          <c:invertIfNegative val="0"/>
          <c:cat>
            <c:multiLvlStrRef>
              <c:f>Sheet3!$L$4:$L$12</c:f>
              <c:multiLvlStrCache>
                <c:ptCount val="6"/>
                <c:lvl>
                  <c:pt idx="0">
                    <c:v>6</c:v>
                  </c:pt>
                  <c:pt idx="1">
                    <c:v>7</c:v>
                  </c:pt>
                  <c:pt idx="2">
                    <c:v>8</c:v>
                  </c:pt>
                  <c:pt idx="3">
                    <c:v>6</c:v>
                  </c:pt>
                  <c:pt idx="4">
                    <c:v>7</c:v>
                  </c:pt>
                  <c:pt idx="5">
                    <c:v>8</c:v>
                  </c:pt>
                </c:lvl>
                <c:lvl>
                  <c:pt idx="0">
                    <c:v>f</c:v>
                  </c:pt>
                  <c:pt idx="3">
                    <c:v>m</c:v>
                  </c:pt>
                </c:lvl>
              </c:multiLvlStrCache>
            </c:multiLvlStrRef>
          </c:cat>
          <c:val>
            <c:numRef>
              <c:f>Sheet3!$M$4:$M$12</c:f>
              <c:numCache>
                <c:formatCode>General</c:formatCode>
                <c:ptCount val="6"/>
                <c:pt idx="0">
                  <c:v>13.638157894736842</c:v>
                </c:pt>
                <c:pt idx="1">
                  <c:v>14.94186046511628</c:v>
                </c:pt>
                <c:pt idx="2">
                  <c:v>15.846153846153847</c:v>
                </c:pt>
                <c:pt idx="3">
                  <c:v>13.912820512820513</c:v>
                </c:pt>
                <c:pt idx="4">
                  <c:v>15.285106382978725</c:v>
                </c:pt>
                <c:pt idx="5">
                  <c:v>14.167741935483871</c:v>
                </c:pt>
              </c:numCache>
            </c:numRef>
          </c:val>
        </c:ser>
        <c:dLbls>
          <c:showLegendKey val="0"/>
          <c:showVal val="0"/>
          <c:showCatName val="0"/>
          <c:showSerName val="0"/>
          <c:showPercent val="0"/>
          <c:showBubbleSize val="0"/>
        </c:dLbls>
        <c:gapWidth val="150"/>
        <c:axId val="521129056"/>
        <c:axId val="521129448"/>
      </c:barChart>
      <c:catAx>
        <c:axId val="521129056"/>
        <c:scaling>
          <c:orientation val="minMax"/>
        </c:scaling>
        <c:delete val="0"/>
        <c:axPos val="b"/>
        <c:numFmt formatCode="General" sourceLinked="0"/>
        <c:majorTickMark val="none"/>
        <c:minorTickMark val="none"/>
        <c:tickLblPos val="nextTo"/>
        <c:crossAx val="521129448"/>
        <c:crosses val="autoZero"/>
        <c:auto val="1"/>
        <c:lblAlgn val="ctr"/>
        <c:lblOffset val="100"/>
        <c:noMultiLvlLbl val="0"/>
      </c:catAx>
      <c:valAx>
        <c:axId val="521129448"/>
        <c:scaling>
          <c:orientation val="minMax"/>
        </c:scaling>
        <c:delete val="0"/>
        <c:axPos val="l"/>
        <c:majorGridlines/>
        <c:title>
          <c:tx>
            <c:rich>
              <a:bodyPr/>
              <a:lstStyle/>
              <a:p>
                <a:pPr>
                  <a:defRPr/>
                </a:pPr>
                <a:r>
                  <a:rPr lang="en-US"/>
                  <a:t>Backpack Weight</a:t>
                </a:r>
              </a:p>
            </c:rich>
          </c:tx>
          <c:layout/>
          <c:overlay val="0"/>
        </c:title>
        <c:numFmt formatCode="General" sourceLinked="1"/>
        <c:majorTickMark val="none"/>
        <c:minorTickMark val="none"/>
        <c:tickLblPos val="nextTo"/>
        <c:crossAx val="521129056"/>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scatterChart>
        <c:scatterStyle val="lineMarker"/>
        <c:varyColors val="0"/>
        <c:ser>
          <c:idx val="0"/>
          <c:order val="0"/>
          <c:spPr>
            <a:ln w="28575">
              <a:noFill/>
            </a:ln>
          </c:spPr>
          <c:trendline>
            <c:trendlineType val="linear"/>
            <c:dispRSqr val="1"/>
            <c:dispEq val="1"/>
            <c:trendlineLbl>
              <c:layout/>
              <c:numFmt formatCode="General" sourceLinked="0"/>
            </c:trendlineLbl>
          </c:trendline>
          <c:yVal>
            <c:numRef>
              <c:f>Sheet3!$D$3:$D$316</c:f>
              <c:numCache>
                <c:formatCode>0.00</c:formatCode>
                <c:ptCount val="314"/>
                <c:pt idx="0">
                  <c:v>15</c:v>
                </c:pt>
                <c:pt idx="1">
                  <c:v>12</c:v>
                </c:pt>
                <c:pt idx="2">
                  <c:v>11</c:v>
                </c:pt>
                <c:pt idx="3">
                  <c:v>10</c:v>
                </c:pt>
                <c:pt idx="4">
                  <c:v>8</c:v>
                </c:pt>
                <c:pt idx="5">
                  <c:v>8</c:v>
                </c:pt>
                <c:pt idx="6">
                  <c:v>12</c:v>
                </c:pt>
                <c:pt idx="7">
                  <c:v>10</c:v>
                </c:pt>
                <c:pt idx="8">
                  <c:v>12</c:v>
                </c:pt>
                <c:pt idx="9">
                  <c:v>12</c:v>
                </c:pt>
                <c:pt idx="10">
                  <c:v>12</c:v>
                </c:pt>
                <c:pt idx="11">
                  <c:v>13</c:v>
                </c:pt>
                <c:pt idx="12">
                  <c:v>21</c:v>
                </c:pt>
                <c:pt idx="13">
                  <c:v>11</c:v>
                </c:pt>
                <c:pt idx="14">
                  <c:v>13</c:v>
                </c:pt>
                <c:pt idx="15">
                  <c:v>14</c:v>
                </c:pt>
                <c:pt idx="16">
                  <c:v>12</c:v>
                </c:pt>
                <c:pt idx="17">
                  <c:v>11</c:v>
                </c:pt>
                <c:pt idx="18">
                  <c:v>13</c:v>
                </c:pt>
                <c:pt idx="19">
                  <c:v>12</c:v>
                </c:pt>
                <c:pt idx="20">
                  <c:v>12</c:v>
                </c:pt>
                <c:pt idx="21">
                  <c:v>17</c:v>
                </c:pt>
                <c:pt idx="22">
                  <c:v>12.5</c:v>
                </c:pt>
                <c:pt idx="23">
                  <c:v>12</c:v>
                </c:pt>
                <c:pt idx="24">
                  <c:v>15</c:v>
                </c:pt>
                <c:pt idx="25">
                  <c:v>13</c:v>
                </c:pt>
                <c:pt idx="26">
                  <c:v>15</c:v>
                </c:pt>
                <c:pt idx="27">
                  <c:v>15</c:v>
                </c:pt>
                <c:pt idx="28">
                  <c:v>15</c:v>
                </c:pt>
                <c:pt idx="29">
                  <c:v>15</c:v>
                </c:pt>
                <c:pt idx="30">
                  <c:v>19</c:v>
                </c:pt>
                <c:pt idx="31">
                  <c:v>16</c:v>
                </c:pt>
                <c:pt idx="32">
                  <c:v>18</c:v>
                </c:pt>
                <c:pt idx="33">
                  <c:v>13</c:v>
                </c:pt>
                <c:pt idx="34">
                  <c:v>18.5</c:v>
                </c:pt>
                <c:pt idx="35">
                  <c:v>15</c:v>
                </c:pt>
                <c:pt idx="36">
                  <c:v>15</c:v>
                </c:pt>
                <c:pt idx="37">
                  <c:v>15</c:v>
                </c:pt>
                <c:pt idx="38">
                  <c:v>16</c:v>
                </c:pt>
                <c:pt idx="39">
                  <c:v>13.5</c:v>
                </c:pt>
                <c:pt idx="40">
                  <c:v>14</c:v>
                </c:pt>
                <c:pt idx="41">
                  <c:v>12</c:v>
                </c:pt>
                <c:pt idx="42">
                  <c:v>14</c:v>
                </c:pt>
                <c:pt idx="43">
                  <c:v>14</c:v>
                </c:pt>
                <c:pt idx="44">
                  <c:v>13.5</c:v>
                </c:pt>
                <c:pt idx="45">
                  <c:v>16</c:v>
                </c:pt>
                <c:pt idx="46">
                  <c:v>14</c:v>
                </c:pt>
                <c:pt idx="47">
                  <c:v>16.5</c:v>
                </c:pt>
                <c:pt idx="48">
                  <c:v>12.5</c:v>
                </c:pt>
                <c:pt idx="49">
                  <c:v>14.5</c:v>
                </c:pt>
                <c:pt idx="50">
                  <c:v>12</c:v>
                </c:pt>
                <c:pt idx="51">
                  <c:v>12</c:v>
                </c:pt>
                <c:pt idx="52">
                  <c:v>11.5</c:v>
                </c:pt>
                <c:pt idx="53">
                  <c:v>12</c:v>
                </c:pt>
                <c:pt idx="54">
                  <c:v>12</c:v>
                </c:pt>
                <c:pt idx="55">
                  <c:v>16</c:v>
                </c:pt>
                <c:pt idx="56">
                  <c:v>13</c:v>
                </c:pt>
                <c:pt idx="57">
                  <c:v>16.5</c:v>
                </c:pt>
                <c:pt idx="58">
                  <c:v>13</c:v>
                </c:pt>
                <c:pt idx="59">
                  <c:v>12</c:v>
                </c:pt>
                <c:pt idx="60">
                  <c:v>16</c:v>
                </c:pt>
                <c:pt idx="61">
                  <c:v>12</c:v>
                </c:pt>
                <c:pt idx="62">
                  <c:v>14.5</c:v>
                </c:pt>
                <c:pt idx="63">
                  <c:v>14</c:v>
                </c:pt>
                <c:pt idx="64">
                  <c:v>14</c:v>
                </c:pt>
                <c:pt idx="65">
                  <c:v>13</c:v>
                </c:pt>
                <c:pt idx="66">
                  <c:v>11</c:v>
                </c:pt>
                <c:pt idx="67">
                  <c:v>12</c:v>
                </c:pt>
                <c:pt idx="68">
                  <c:v>14</c:v>
                </c:pt>
                <c:pt idx="69">
                  <c:v>14</c:v>
                </c:pt>
                <c:pt idx="70">
                  <c:v>14</c:v>
                </c:pt>
                <c:pt idx="71">
                  <c:v>16</c:v>
                </c:pt>
                <c:pt idx="72">
                  <c:v>15</c:v>
                </c:pt>
                <c:pt idx="73">
                  <c:v>19</c:v>
                </c:pt>
                <c:pt idx="74">
                  <c:v>19</c:v>
                </c:pt>
                <c:pt idx="75">
                  <c:v>13</c:v>
                </c:pt>
                <c:pt idx="76">
                  <c:v>12</c:v>
                </c:pt>
                <c:pt idx="77">
                  <c:v>19</c:v>
                </c:pt>
                <c:pt idx="78">
                  <c:v>14</c:v>
                </c:pt>
                <c:pt idx="79">
                  <c:v>14</c:v>
                </c:pt>
                <c:pt idx="80">
                  <c:v>13</c:v>
                </c:pt>
                <c:pt idx="81">
                  <c:v>7</c:v>
                </c:pt>
                <c:pt idx="82">
                  <c:v>12</c:v>
                </c:pt>
                <c:pt idx="83">
                  <c:v>16</c:v>
                </c:pt>
                <c:pt idx="84">
                  <c:v>18</c:v>
                </c:pt>
                <c:pt idx="85">
                  <c:v>15</c:v>
                </c:pt>
                <c:pt idx="86">
                  <c:v>12</c:v>
                </c:pt>
                <c:pt idx="87">
                  <c:v>17</c:v>
                </c:pt>
                <c:pt idx="88">
                  <c:v>13</c:v>
                </c:pt>
                <c:pt idx="89">
                  <c:v>13</c:v>
                </c:pt>
                <c:pt idx="90">
                  <c:v>14</c:v>
                </c:pt>
                <c:pt idx="91">
                  <c:v>13</c:v>
                </c:pt>
                <c:pt idx="92">
                  <c:v>10</c:v>
                </c:pt>
                <c:pt idx="93">
                  <c:v>15</c:v>
                </c:pt>
                <c:pt idx="94">
                  <c:v>15</c:v>
                </c:pt>
                <c:pt idx="95">
                  <c:v>12</c:v>
                </c:pt>
                <c:pt idx="96">
                  <c:v>14</c:v>
                </c:pt>
                <c:pt idx="97">
                  <c:v>13</c:v>
                </c:pt>
                <c:pt idx="98">
                  <c:v>13</c:v>
                </c:pt>
                <c:pt idx="99">
                  <c:v>12</c:v>
                </c:pt>
                <c:pt idx="100">
                  <c:v>12</c:v>
                </c:pt>
                <c:pt idx="101">
                  <c:v>17</c:v>
                </c:pt>
                <c:pt idx="102">
                  <c:v>13</c:v>
                </c:pt>
                <c:pt idx="103">
                  <c:v>18</c:v>
                </c:pt>
                <c:pt idx="104">
                  <c:v>14</c:v>
                </c:pt>
                <c:pt idx="105">
                  <c:v>16</c:v>
                </c:pt>
                <c:pt idx="106">
                  <c:v>14.2</c:v>
                </c:pt>
                <c:pt idx="107">
                  <c:v>13</c:v>
                </c:pt>
                <c:pt idx="108">
                  <c:v>16</c:v>
                </c:pt>
                <c:pt idx="109">
                  <c:v>15</c:v>
                </c:pt>
                <c:pt idx="110">
                  <c:v>16</c:v>
                </c:pt>
                <c:pt idx="111">
                  <c:v>17</c:v>
                </c:pt>
                <c:pt idx="112">
                  <c:v>13</c:v>
                </c:pt>
                <c:pt idx="113">
                  <c:v>17</c:v>
                </c:pt>
                <c:pt idx="114">
                  <c:v>17</c:v>
                </c:pt>
                <c:pt idx="115">
                  <c:v>16</c:v>
                </c:pt>
                <c:pt idx="116">
                  <c:v>14</c:v>
                </c:pt>
                <c:pt idx="117">
                  <c:v>12</c:v>
                </c:pt>
                <c:pt idx="118">
                  <c:v>15</c:v>
                </c:pt>
                <c:pt idx="119">
                  <c:v>15</c:v>
                </c:pt>
                <c:pt idx="120">
                  <c:v>15</c:v>
                </c:pt>
                <c:pt idx="121">
                  <c:v>14</c:v>
                </c:pt>
                <c:pt idx="122">
                  <c:v>12</c:v>
                </c:pt>
                <c:pt idx="123">
                  <c:v>11</c:v>
                </c:pt>
                <c:pt idx="124">
                  <c:v>16</c:v>
                </c:pt>
                <c:pt idx="125">
                  <c:v>13</c:v>
                </c:pt>
                <c:pt idx="126">
                  <c:v>12</c:v>
                </c:pt>
                <c:pt idx="127">
                  <c:v>19</c:v>
                </c:pt>
                <c:pt idx="128">
                  <c:v>12</c:v>
                </c:pt>
                <c:pt idx="129">
                  <c:v>12</c:v>
                </c:pt>
                <c:pt idx="130">
                  <c:v>16</c:v>
                </c:pt>
                <c:pt idx="131">
                  <c:v>15</c:v>
                </c:pt>
                <c:pt idx="132">
                  <c:v>13</c:v>
                </c:pt>
                <c:pt idx="133">
                  <c:v>14</c:v>
                </c:pt>
                <c:pt idx="134">
                  <c:v>14</c:v>
                </c:pt>
                <c:pt idx="135">
                  <c:v>13</c:v>
                </c:pt>
                <c:pt idx="136">
                  <c:v>14</c:v>
                </c:pt>
                <c:pt idx="137">
                  <c:v>13</c:v>
                </c:pt>
                <c:pt idx="138">
                  <c:v>12</c:v>
                </c:pt>
                <c:pt idx="139">
                  <c:v>14</c:v>
                </c:pt>
                <c:pt idx="140">
                  <c:v>15</c:v>
                </c:pt>
                <c:pt idx="141">
                  <c:v>16</c:v>
                </c:pt>
                <c:pt idx="142">
                  <c:v>14</c:v>
                </c:pt>
                <c:pt idx="143">
                  <c:v>16</c:v>
                </c:pt>
                <c:pt idx="144">
                  <c:v>17</c:v>
                </c:pt>
                <c:pt idx="145">
                  <c:v>14</c:v>
                </c:pt>
                <c:pt idx="146">
                  <c:v>13</c:v>
                </c:pt>
                <c:pt idx="147">
                  <c:v>14</c:v>
                </c:pt>
                <c:pt idx="148">
                  <c:v>14</c:v>
                </c:pt>
                <c:pt idx="149">
                  <c:v>20</c:v>
                </c:pt>
                <c:pt idx="150">
                  <c:v>22</c:v>
                </c:pt>
                <c:pt idx="151">
                  <c:v>17</c:v>
                </c:pt>
                <c:pt idx="152">
                  <c:v>12</c:v>
                </c:pt>
                <c:pt idx="153">
                  <c:v>16</c:v>
                </c:pt>
                <c:pt idx="154">
                  <c:v>12</c:v>
                </c:pt>
                <c:pt idx="155">
                  <c:v>20</c:v>
                </c:pt>
                <c:pt idx="156">
                  <c:v>22</c:v>
                </c:pt>
                <c:pt idx="157">
                  <c:v>16.600000000000001</c:v>
                </c:pt>
                <c:pt idx="158">
                  <c:v>15</c:v>
                </c:pt>
                <c:pt idx="159">
                  <c:v>15</c:v>
                </c:pt>
                <c:pt idx="160">
                  <c:v>12</c:v>
                </c:pt>
                <c:pt idx="161">
                  <c:v>17</c:v>
                </c:pt>
                <c:pt idx="162">
                  <c:v>19</c:v>
                </c:pt>
                <c:pt idx="163">
                  <c:v>13</c:v>
                </c:pt>
                <c:pt idx="164">
                  <c:v>16</c:v>
                </c:pt>
                <c:pt idx="165">
                  <c:v>13</c:v>
                </c:pt>
                <c:pt idx="166">
                  <c:v>19</c:v>
                </c:pt>
                <c:pt idx="167">
                  <c:v>13</c:v>
                </c:pt>
                <c:pt idx="168">
                  <c:v>12</c:v>
                </c:pt>
                <c:pt idx="169">
                  <c:v>14</c:v>
                </c:pt>
                <c:pt idx="170">
                  <c:v>13</c:v>
                </c:pt>
                <c:pt idx="171">
                  <c:v>17</c:v>
                </c:pt>
                <c:pt idx="172">
                  <c:v>11</c:v>
                </c:pt>
                <c:pt idx="173">
                  <c:v>11</c:v>
                </c:pt>
                <c:pt idx="174">
                  <c:v>11</c:v>
                </c:pt>
                <c:pt idx="175">
                  <c:v>17</c:v>
                </c:pt>
                <c:pt idx="176">
                  <c:v>17</c:v>
                </c:pt>
                <c:pt idx="177">
                  <c:v>15</c:v>
                </c:pt>
                <c:pt idx="178">
                  <c:v>14</c:v>
                </c:pt>
                <c:pt idx="179">
                  <c:v>17</c:v>
                </c:pt>
                <c:pt idx="180">
                  <c:v>12</c:v>
                </c:pt>
                <c:pt idx="181">
                  <c:v>15</c:v>
                </c:pt>
                <c:pt idx="182">
                  <c:v>14</c:v>
                </c:pt>
                <c:pt idx="183">
                  <c:v>19</c:v>
                </c:pt>
                <c:pt idx="184">
                  <c:v>17</c:v>
                </c:pt>
                <c:pt idx="185">
                  <c:v>18</c:v>
                </c:pt>
                <c:pt idx="186">
                  <c:v>16</c:v>
                </c:pt>
                <c:pt idx="187">
                  <c:v>15</c:v>
                </c:pt>
                <c:pt idx="188">
                  <c:v>16</c:v>
                </c:pt>
                <c:pt idx="189">
                  <c:v>14</c:v>
                </c:pt>
                <c:pt idx="190">
                  <c:v>19</c:v>
                </c:pt>
                <c:pt idx="191">
                  <c:v>13</c:v>
                </c:pt>
                <c:pt idx="192">
                  <c:v>11</c:v>
                </c:pt>
                <c:pt idx="193">
                  <c:v>13</c:v>
                </c:pt>
                <c:pt idx="194">
                  <c:v>15</c:v>
                </c:pt>
                <c:pt idx="195">
                  <c:v>15</c:v>
                </c:pt>
                <c:pt idx="196">
                  <c:v>12.5</c:v>
                </c:pt>
                <c:pt idx="197">
                  <c:v>15</c:v>
                </c:pt>
                <c:pt idx="198">
                  <c:v>10.5</c:v>
                </c:pt>
                <c:pt idx="199">
                  <c:v>17</c:v>
                </c:pt>
                <c:pt idx="200">
                  <c:v>13</c:v>
                </c:pt>
                <c:pt idx="201">
                  <c:v>13</c:v>
                </c:pt>
                <c:pt idx="202">
                  <c:v>16</c:v>
                </c:pt>
                <c:pt idx="203">
                  <c:v>16</c:v>
                </c:pt>
                <c:pt idx="204">
                  <c:v>12</c:v>
                </c:pt>
                <c:pt idx="205">
                  <c:v>13</c:v>
                </c:pt>
                <c:pt idx="206">
                  <c:v>17</c:v>
                </c:pt>
                <c:pt idx="207">
                  <c:v>13.5</c:v>
                </c:pt>
                <c:pt idx="208">
                  <c:v>15</c:v>
                </c:pt>
                <c:pt idx="209">
                  <c:v>14.5</c:v>
                </c:pt>
                <c:pt idx="210">
                  <c:v>16.5</c:v>
                </c:pt>
                <c:pt idx="211">
                  <c:v>21</c:v>
                </c:pt>
                <c:pt idx="212">
                  <c:v>13</c:v>
                </c:pt>
                <c:pt idx="213">
                  <c:v>14</c:v>
                </c:pt>
                <c:pt idx="214">
                  <c:v>18.5</c:v>
                </c:pt>
                <c:pt idx="215">
                  <c:v>16</c:v>
                </c:pt>
                <c:pt idx="216">
                  <c:v>22</c:v>
                </c:pt>
                <c:pt idx="217">
                  <c:v>23.8</c:v>
                </c:pt>
                <c:pt idx="218">
                  <c:v>21</c:v>
                </c:pt>
                <c:pt idx="219">
                  <c:v>19.8</c:v>
                </c:pt>
                <c:pt idx="220">
                  <c:v>19</c:v>
                </c:pt>
                <c:pt idx="221">
                  <c:v>21</c:v>
                </c:pt>
                <c:pt idx="222">
                  <c:v>22</c:v>
                </c:pt>
                <c:pt idx="223">
                  <c:v>21.2</c:v>
                </c:pt>
                <c:pt idx="224">
                  <c:v>21</c:v>
                </c:pt>
                <c:pt idx="225">
                  <c:v>19</c:v>
                </c:pt>
                <c:pt idx="226">
                  <c:v>18.2</c:v>
                </c:pt>
                <c:pt idx="227">
                  <c:v>16</c:v>
                </c:pt>
                <c:pt idx="228">
                  <c:v>16</c:v>
                </c:pt>
                <c:pt idx="229">
                  <c:v>14</c:v>
                </c:pt>
                <c:pt idx="230">
                  <c:v>18</c:v>
                </c:pt>
                <c:pt idx="231">
                  <c:v>17</c:v>
                </c:pt>
                <c:pt idx="232">
                  <c:v>18</c:v>
                </c:pt>
                <c:pt idx="233">
                  <c:v>19</c:v>
                </c:pt>
                <c:pt idx="234">
                  <c:v>15</c:v>
                </c:pt>
                <c:pt idx="235">
                  <c:v>15</c:v>
                </c:pt>
                <c:pt idx="236">
                  <c:v>15</c:v>
                </c:pt>
                <c:pt idx="237">
                  <c:v>11</c:v>
                </c:pt>
                <c:pt idx="238">
                  <c:v>12</c:v>
                </c:pt>
                <c:pt idx="239">
                  <c:v>7</c:v>
                </c:pt>
                <c:pt idx="240">
                  <c:v>15</c:v>
                </c:pt>
                <c:pt idx="241">
                  <c:v>9</c:v>
                </c:pt>
                <c:pt idx="242">
                  <c:v>12.5</c:v>
                </c:pt>
                <c:pt idx="243">
                  <c:v>16.5</c:v>
                </c:pt>
                <c:pt idx="244">
                  <c:v>16.5</c:v>
                </c:pt>
                <c:pt idx="245">
                  <c:v>11.5</c:v>
                </c:pt>
                <c:pt idx="246">
                  <c:v>10</c:v>
                </c:pt>
                <c:pt idx="247">
                  <c:v>17</c:v>
                </c:pt>
                <c:pt idx="248">
                  <c:v>19</c:v>
                </c:pt>
                <c:pt idx="249">
                  <c:v>13</c:v>
                </c:pt>
                <c:pt idx="250">
                  <c:v>13</c:v>
                </c:pt>
                <c:pt idx="251">
                  <c:v>12</c:v>
                </c:pt>
                <c:pt idx="252">
                  <c:v>14</c:v>
                </c:pt>
                <c:pt idx="253">
                  <c:v>14</c:v>
                </c:pt>
                <c:pt idx="254">
                  <c:v>13</c:v>
                </c:pt>
                <c:pt idx="255">
                  <c:v>13</c:v>
                </c:pt>
                <c:pt idx="256">
                  <c:v>13</c:v>
                </c:pt>
                <c:pt idx="257">
                  <c:v>13</c:v>
                </c:pt>
                <c:pt idx="258">
                  <c:v>15</c:v>
                </c:pt>
                <c:pt idx="259">
                  <c:v>12</c:v>
                </c:pt>
                <c:pt idx="260">
                  <c:v>9</c:v>
                </c:pt>
                <c:pt idx="261">
                  <c:v>13</c:v>
                </c:pt>
                <c:pt idx="262">
                  <c:v>15</c:v>
                </c:pt>
                <c:pt idx="263">
                  <c:v>11</c:v>
                </c:pt>
                <c:pt idx="264">
                  <c:v>13</c:v>
                </c:pt>
                <c:pt idx="265">
                  <c:v>13</c:v>
                </c:pt>
                <c:pt idx="266">
                  <c:v>8</c:v>
                </c:pt>
                <c:pt idx="267">
                  <c:v>17</c:v>
                </c:pt>
                <c:pt idx="268">
                  <c:v>12</c:v>
                </c:pt>
                <c:pt idx="269">
                  <c:v>13</c:v>
                </c:pt>
                <c:pt idx="270">
                  <c:v>18</c:v>
                </c:pt>
                <c:pt idx="271">
                  <c:v>27</c:v>
                </c:pt>
                <c:pt idx="272">
                  <c:v>17</c:v>
                </c:pt>
                <c:pt idx="273">
                  <c:v>12</c:v>
                </c:pt>
                <c:pt idx="274">
                  <c:v>13</c:v>
                </c:pt>
                <c:pt idx="275">
                  <c:v>18</c:v>
                </c:pt>
                <c:pt idx="276">
                  <c:v>27</c:v>
                </c:pt>
                <c:pt idx="277">
                  <c:v>17</c:v>
                </c:pt>
                <c:pt idx="278">
                  <c:v>14</c:v>
                </c:pt>
                <c:pt idx="279">
                  <c:v>7</c:v>
                </c:pt>
                <c:pt idx="280">
                  <c:v>15</c:v>
                </c:pt>
                <c:pt idx="281">
                  <c:v>11</c:v>
                </c:pt>
                <c:pt idx="282">
                  <c:v>16</c:v>
                </c:pt>
                <c:pt idx="283">
                  <c:v>14</c:v>
                </c:pt>
                <c:pt idx="284">
                  <c:v>12</c:v>
                </c:pt>
                <c:pt idx="285">
                  <c:v>15</c:v>
                </c:pt>
                <c:pt idx="286">
                  <c:v>9</c:v>
                </c:pt>
                <c:pt idx="287">
                  <c:v>9</c:v>
                </c:pt>
                <c:pt idx="288">
                  <c:v>11</c:v>
                </c:pt>
                <c:pt idx="289">
                  <c:v>11</c:v>
                </c:pt>
                <c:pt idx="290">
                  <c:v>11</c:v>
                </c:pt>
                <c:pt idx="291">
                  <c:v>11</c:v>
                </c:pt>
                <c:pt idx="292">
                  <c:v>11</c:v>
                </c:pt>
                <c:pt idx="293">
                  <c:v>14</c:v>
                </c:pt>
                <c:pt idx="294">
                  <c:v>15</c:v>
                </c:pt>
                <c:pt idx="295">
                  <c:v>17</c:v>
                </c:pt>
                <c:pt idx="296">
                  <c:v>16</c:v>
                </c:pt>
                <c:pt idx="297">
                  <c:v>21</c:v>
                </c:pt>
                <c:pt idx="298">
                  <c:v>20</c:v>
                </c:pt>
                <c:pt idx="299">
                  <c:v>17</c:v>
                </c:pt>
                <c:pt idx="300">
                  <c:v>11</c:v>
                </c:pt>
                <c:pt idx="301">
                  <c:v>16</c:v>
                </c:pt>
                <c:pt idx="302">
                  <c:v>11</c:v>
                </c:pt>
                <c:pt idx="303">
                  <c:v>15</c:v>
                </c:pt>
                <c:pt idx="304">
                  <c:v>13</c:v>
                </c:pt>
                <c:pt idx="305">
                  <c:v>13</c:v>
                </c:pt>
                <c:pt idx="306">
                  <c:v>14</c:v>
                </c:pt>
                <c:pt idx="307">
                  <c:v>11</c:v>
                </c:pt>
                <c:pt idx="308">
                  <c:v>16</c:v>
                </c:pt>
                <c:pt idx="309">
                  <c:v>21</c:v>
                </c:pt>
                <c:pt idx="310">
                  <c:v>11</c:v>
                </c:pt>
                <c:pt idx="311">
                  <c:v>9</c:v>
                </c:pt>
                <c:pt idx="312">
                  <c:v>9</c:v>
                </c:pt>
                <c:pt idx="313">
                  <c:v>12</c:v>
                </c:pt>
              </c:numCache>
            </c:numRef>
          </c:yVal>
          <c:smooth val="0"/>
        </c:ser>
        <c:dLbls>
          <c:showLegendKey val="0"/>
          <c:showVal val="0"/>
          <c:showCatName val="0"/>
          <c:showSerName val="0"/>
          <c:showPercent val="0"/>
          <c:showBubbleSize val="0"/>
        </c:dLbls>
        <c:axId val="521133368"/>
        <c:axId val="521128664"/>
      </c:scatterChart>
      <c:valAx>
        <c:axId val="521133368"/>
        <c:scaling>
          <c:orientation val="minMax"/>
        </c:scaling>
        <c:delete val="0"/>
        <c:axPos val="b"/>
        <c:title>
          <c:tx>
            <c:rich>
              <a:bodyPr/>
              <a:lstStyle/>
              <a:p>
                <a:pPr>
                  <a:defRPr/>
                </a:pPr>
                <a:r>
                  <a:rPr lang="en-US"/>
                  <a:t>#of Participants</a:t>
                </a:r>
              </a:p>
            </c:rich>
          </c:tx>
          <c:layout/>
          <c:overlay val="0"/>
        </c:title>
        <c:majorTickMark val="out"/>
        <c:minorTickMark val="none"/>
        <c:tickLblPos val="nextTo"/>
        <c:crossAx val="521128664"/>
        <c:crosses val="autoZero"/>
        <c:crossBetween val="midCat"/>
      </c:valAx>
      <c:valAx>
        <c:axId val="521128664"/>
        <c:scaling>
          <c:orientation val="minMax"/>
        </c:scaling>
        <c:delete val="0"/>
        <c:axPos val="l"/>
        <c:majorGridlines/>
        <c:minorGridlines/>
        <c:title>
          <c:tx>
            <c:rich>
              <a:bodyPr/>
              <a:lstStyle/>
              <a:p>
                <a:pPr>
                  <a:defRPr/>
                </a:pPr>
                <a:r>
                  <a:rPr lang="en-US"/>
                  <a:t>Backpack Weight </a:t>
                </a:r>
              </a:p>
            </c:rich>
          </c:tx>
          <c:layout/>
          <c:overlay val="0"/>
        </c:title>
        <c:numFmt formatCode="0.00" sourceLinked="1"/>
        <c:majorTickMark val="out"/>
        <c:minorTickMark val="none"/>
        <c:tickLblPos val="nextTo"/>
        <c:crossAx val="521133368"/>
        <c:crosses val="autoZero"/>
        <c:crossBetween val="midCat"/>
      </c:valAx>
      <c:spPr>
        <a:gradFill>
          <a:gsLst>
            <a:gs pos="0">
              <a:srgbClr val="FF3399"/>
            </a:gs>
            <a:gs pos="43000">
              <a:srgbClr val="FF6633"/>
            </a:gs>
            <a:gs pos="61000">
              <a:srgbClr val="FFFF00"/>
            </a:gs>
            <a:gs pos="90000">
              <a:srgbClr val="01A78F"/>
            </a:gs>
            <a:gs pos="100000">
              <a:srgbClr val="3366FF"/>
            </a:gs>
          </a:gsLst>
          <a:lin ang="5100000" scaled="0"/>
        </a:gradFill>
      </c:spPr>
    </c:plotArea>
    <c:legend>
      <c:legendPos val="r"/>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[BackpackDayResults2016Detail.xlsx]AM Data both genders!PivotTable6</c:name>
    <c:fmtId val="0"/>
  </c:pivotSource>
  <c:chart>
    <c:title>
      <c:tx>
        <c:rich>
          <a:bodyPr/>
          <a:lstStyle/>
          <a:p>
            <a:pPr>
              <a:defRPr/>
            </a:pPr>
            <a:r>
              <a:rPr lang="en-US"/>
              <a:t>Average Weight per Gender and Grade 2015</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s>
    <c:plotArea>
      <c:layout/>
      <c:barChart>
        <c:barDir val="col"/>
        <c:grouping val="clustered"/>
        <c:varyColors val="0"/>
        <c:ser>
          <c:idx val="0"/>
          <c:order val="0"/>
          <c:tx>
            <c:strRef>
              <c:f>'AM Data both genders'!$L$8:$L$9</c:f>
              <c:strCache>
                <c:ptCount val="1"/>
                <c:pt idx="0">
                  <c:v>6</c:v>
                </c:pt>
              </c:strCache>
            </c:strRef>
          </c:tx>
          <c:invertIfNegative val="0"/>
          <c:cat>
            <c:strRef>
              <c:f>'AM Data both genders'!$K$10:$K$13</c:f>
              <c:strCache>
                <c:ptCount val="3"/>
                <c:pt idx="0">
                  <c:v>f</c:v>
                </c:pt>
                <c:pt idx="1">
                  <c:v>Gender</c:v>
                </c:pt>
                <c:pt idx="2">
                  <c:v>m</c:v>
                </c:pt>
              </c:strCache>
            </c:strRef>
          </c:cat>
          <c:val>
            <c:numRef>
              <c:f>'AM Data both genders'!$L$10:$L$13</c:f>
              <c:numCache>
                <c:formatCode>0.00</c:formatCode>
                <c:ptCount val="3"/>
                <c:pt idx="0">
                  <c:v>16.068181818181824</c:v>
                </c:pt>
                <c:pt idx="2">
                  <c:v>15.120754716981132</c:v>
                </c:pt>
              </c:numCache>
            </c:numRef>
          </c:val>
        </c:ser>
        <c:ser>
          <c:idx val="1"/>
          <c:order val="1"/>
          <c:tx>
            <c:strRef>
              <c:f>'AM Data both genders'!$M$8:$M$9</c:f>
              <c:strCache>
                <c:ptCount val="1"/>
                <c:pt idx="0">
                  <c:v>7</c:v>
                </c:pt>
              </c:strCache>
            </c:strRef>
          </c:tx>
          <c:invertIfNegative val="0"/>
          <c:cat>
            <c:strRef>
              <c:f>'AM Data both genders'!$K$10:$K$13</c:f>
              <c:strCache>
                <c:ptCount val="3"/>
                <c:pt idx="0">
                  <c:v>f</c:v>
                </c:pt>
                <c:pt idx="1">
                  <c:v>Gender</c:v>
                </c:pt>
                <c:pt idx="2">
                  <c:v>m</c:v>
                </c:pt>
              </c:strCache>
            </c:strRef>
          </c:cat>
          <c:val>
            <c:numRef>
              <c:f>'AM Data both genders'!$M$10:$M$13</c:f>
              <c:numCache>
                <c:formatCode>0.00</c:formatCode>
                <c:ptCount val="3"/>
                <c:pt idx="0">
                  <c:v>16.962295081967213</c:v>
                </c:pt>
                <c:pt idx="2">
                  <c:v>16.106666666666669</c:v>
                </c:pt>
              </c:numCache>
            </c:numRef>
          </c:val>
        </c:ser>
        <c:ser>
          <c:idx val="2"/>
          <c:order val="2"/>
          <c:tx>
            <c:strRef>
              <c:f>'AM Data both genders'!$N$8:$N$9</c:f>
              <c:strCache>
                <c:ptCount val="1"/>
                <c:pt idx="0">
                  <c:v>8</c:v>
                </c:pt>
              </c:strCache>
            </c:strRef>
          </c:tx>
          <c:invertIfNegative val="0"/>
          <c:cat>
            <c:strRef>
              <c:f>'AM Data both genders'!$K$10:$K$13</c:f>
              <c:strCache>
                <c:ptCount val="3"/>
                <c:pt idx="0">
                  <c:v>f</c:v>
                </c:pt>
                <c:pt idx="1">
                  <c:v>Gender</c:v>
                </c:pt>
                <c:pt idx="2">
                  <c:v>m</c:v>
                </c:pt>
              </c:strCache>
            </c:strRef>
          </c:cat>
          <c:val>
            <c:numRef>
              <c:f>'AM Data both genders'!$N$10:$N$13</c:f>
              <c:numCache>
                <c:formatCode>0.00</c:formatCode>
                <c:ptCount val="3"/>
                <c:pt idx="0">
                  <c:v>16.460606060606061</c:v>
                </c:pt>
                <c:pt idx="2">
                  <c:v>16.045098039215684</c:v>
                </c:pt>
              </c:numCache>
            </c:numRef>
          </c:val>
        </c:ser>
        <c:ser>
          <c:idx val="3"/>
          <c:order val="3"/>
          <c:tx>
            <c:strRef>
              <c:f>'AM Data both genders'!$O$8:$O$9</c:f>
              <c:strCache>
                <c:ptCount val="1"/>
                <c:pt idx="0">
                  <c:v>Grade</c:v>
                </c:pt>
              </c:strCache>
            </c:strRef>
          </c:tx>
          <c:invertIfNegative val="0"/>
          <c:cat>
            <c:strRef>
              <c:f>'AM Data both genders'!$K$10:$K$13</c:f>
              <c:strCache>
                <c:ptCount val="3"/>
                <c:pt idx="0">
                  <c:v>f</c:v>
                </c:pt>
                <c:pt idx="1">
                  <c:v>Gender</c:v>
                </c:pt>
                <c:pt idx="2">
                  <c:v>m</c:v>
                </c:pt>
              </c:strCache>
            </c:strRef>
          </c:cat>
          <c:val>
            <c:numRef>
              <c:f>'AM Data both genders'!$O$10:$O$13</c:f>
              <c:numCache>
                <c:formatCode>0.00</c:formatCode>
                <c:ptCount val="3"/>
                <c:pt idx="1">
                  <c:v>#N/A</c:v>
                </c:pt>
              </c:numCache>
            </c:numRef>
          </c:val>
        </c:ser>
        <c:dLbls>
          <c:showLegendKey val="0"/>
          <c:showVal val="0"/>
          <c:showCatName val="0"/>
          <c:showSerName val="0"/>
          <c:showPercent val="0"/>
          <c:showBubbleSize val="0"/>
        </c:dLbls>
        <c:gapWidth val="150"/>
        <c:axId val="521131016"/>
        <c:axId val="521131408"/>
      </c:barChart>
      <c:catAx>
        <c:axId val="521131016"/>
        <c:scaling>
          <c:orientation val="minMax"/>
        </c:scaling>
        <c:delete val="0"/>
        <c:axPos val="b"/>
        <c:numFmt formatCode="General" sourceLinked="0"/>
        <c:majorTickMark val="none"/>
        <c:minorTickMark val="none"/>
        <c:tickLblPos val="nextTo"/>
        <c:crossAx val="521131408"/>
        <c:crosses val="autoZero"/>
        <c:auto val="1"/>
        <c:lblAlgn val="ctr"/>
        <c:lblOffset val="100"/>
        <c:noMultiLvlLbl val="0"/>
      </c:catAx>
      <c:valAx>
        <c:axId val="521131408"/>
        <c:scaling>
          <c:orientation val="minMax"/>
        </c:scaling>
        <c:delete val="0"/>
        <c:axPos val="l"/>
        <c:majorGridlines/>
        <c:minorGridlines/>
        <c:title>
          <c:tx>
            <c:rich>
              <a:bodyPr/>
              <a:lstStyle/>
              <a:p>
                <a:pPr>
                  <a:defRPr/>
                </a:pPr>
                <a:r>
                  <a:rPr lang="en-US"/>
                  <a:t>BP Weight </a:t>
                </a:r>
              </a:p>
            </c:rich>
          </c:tx>
          <c:overlay val="0"/>
        </c:title>
        <c:numFmt formatCode="0.00" sourceLinked="1"/>
        <c:majorTickMark val="none"/>
        <c:minorTickMark val="none"/>
        <c:tickLblPos val="nextTo"/>
        <c:crossAx val="521131016"/>
        <c:crosses val="autoZero"/>
        <c:crossBetween val="between"/>
        <c:majorUnit val="1"/>
        <c:minorUnit val="0.5"/>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'AM Data both genders'!$C$287:$E$287</c:f>
              <c:strCache>
                <c:ptCount val="3"/>
                <c:pt idx="0">
                  <c:v>Avg. BP  Weight</c:v>
                </c:pt>
                <c:pt idx="1">
                  <c:v>Avg. Fem. Weight</c:v>
                </c:pt>
                <c:pt idx="2">
                  <c:v>#measured</c:v>
                </c:pt>
              </c:strCache>
            </c:strRef>
          </c:cat>
          <c:val>
            <c:numRef>
              <c:f>'AM Data both genders'!$C$288:$E$288</c:f>
              <c:numCache>
                <c:formatCode>General</c:formatCode>
                <c:ptCount val="3"/>
                <c:pt idx="0" formatCode="0.00">
                  <c:v>16.134328358208954</c:v>
                </c:pt>
                <c:pt idx="1">
                  <c:v>81.5</c:v>
                </c:pt>
                <c:pt idx="2">
                  <c:v>44</c:v>
                </c:pt>
              </c:numCache>
            </c:numRef>
          </c:val>
        </c:ser>
        <c:ser>
          <c:idx val="1"/>
          <c:order val="1"/>
          <c:invertIfNegative val="0"/>
          <c:cat>
            <c:strRef>
              <c:f>'AM Data both genders'!$C$287:$E$287</c:f>
              <c:strCache>
                <c:ptCount val="3"/>
                <c:pt idx="0">
                  <c:v>Avg. BP  Weight</c:v>
                </c:pt>
                <c:pt idx="1">
                  <c:v>Avg. Fem. Weight</c:v>
                </c:pt>
                <c:pt idx="2">
                  <c:v>#measured</c:v>
                </c:pt>
              </c:strCache>
            </c:strRef>
          </c:cat>
          <c:val>
            <c:numRef>
              <c:f>'AM Data both genders'!$C$289:$E$289</c:f>
              <c:numCache>
                <c:formatCode>General</c:formatCode>
                <c:ptCount val="3"/>
                <c:pt idx="0" formatCode="0.00">
                  <c:v>16.131617647058825</c:v>
                </c:pt>
                <c:pt idx="1">
                  <c:v>91.5</c:v>
                </c:pt>
                <c:pt idx="2">
                  <c:v>60</c:v>
                </c:pt>
              </c:numCache>
            </c:numRef>
          </c:val>
        </c:ser>
        <c:ser>
          <c:idx val="2"/>
          <c:order val="2"/>
          <c:invertIfNegative val="0"/>
          <c:cat>
            <c:strRef>
              <c:f>'AM Data both genders'!$C$287:$E$287</c:f>
              <c:strCache>
                <c:ptCount val="3"/>
                <c:pt idx="0">
                  <c:v>Avg. BP  Weight</c:v>
                </c:pt>
                <c:pt idx="1">
                  <c:v>Avg. Fem. Weight</c:v>
                </c:pt>
                <c:pt idx="2">
                  <c:v>#measured</c:v>
                </c:pt>
              </c:strCache>
            </c:strRef>
          </c:cat>
          <c:val>
            <c:numRef>
              <c:f>'AM Data both genders'!$C$290:$E$290</c:f>
              <c:numCache>
                <c:formatCode>General</c:formatCode>
                <c:ptCount val="3"/>
                <c:pt idx="0" formatCode="0.00">
                  <c:v>16.193774319066147</c:v>
                </c:pt>
                <c:pt idx="1">
                  <c:v>101</c:v>
                </c:pt>
                <c:pt idx="2">
                  <c:v>33</c:v>
                </c:pt>
              </c:numCache>
            </c:numRef>
          </c:val>
        </c:ser>
        <c:dLbls>
          <c:showLegendKey val="0"/>
          <c:showVal val="0"/>
          <c:showCatName val="0"/>
          <c:showSerName val="0"/>
          <c:showPercent val="0"/>
          <c:showBubbleSize val="0"/>
        </c:dLbls>
        <c:gapWidth val="150"/>
        <c:axId val="521132192"/>
        <c:axId val="403524704"/>
      </c:barChart>
      <c:catAx>
        <c:axId val="521132192"/>
        <c:scaling>
          <c:orientation val="minMax"/>
        </c:scaling>
        <c:delete val="0"/>
        <c:axPos val="b"/>
        <c:numFmt formatCode="General" sourceLinked="0"/>
        <c:majorTickMark val="out"/>
        <c:minorTickMark val="none"/>
        <c:tickLblPos val="nextTo"/>
        <c:crossAx val="403524704"/>
        <c:crosses val="autoZero"/>
        <c:auto val="1"/>
        <c:lblAlgn val="ctr"/>
        <c:lblOffset val="100"/>
        <c:noMultiLvlLbl val="0"/>
      </c:catAx>
      <c:valAx>
        <c:axId val="403524704"/>
        <c:scaling>
          <c:orientation val="minMax"/>
        </c:scaling>
        <c:delete val="0"/>
        <c:axPos val="l"/>
        <c:majorGridlines/>
        <c:numFmt formatCode="0.00" sourceLinked="1"/>
        <c:majorTickMark val="out"/>
        <c:minorTickMark val="none"/>
        <c:tickLblPos val="nextTo"/>
        <c:crossAx val="52113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7.xml"/><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chart" Target="../charts/chart8.xml"/><Relationship Id="rId5" Type="http://schemas.openxmlformats.org/officeDocument/2006/relationships/chart" Target="../charts/chart11.xml"/><Relationship Id="rId4"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3.png"/><Relationship Id="rId1" Type="http://schemas.openxmlformats.org/officeDocument/2006/relationships/chart" Target="../charts/chart12.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10</xdr:col>
      <xdr:colOff>295275</xdr:colOff>
      <xdr:row>335</xdr:row>
      <xdr:rowOff>4762</xdr:rowOff>
    </xdr:from>
    <xdr:to>
      <xdr:col>14</xdr:col>
      <xdr:colOff>104775</xdr:colOff>
      <xdr:row>349</xdr:row>
      <xdr:rowOff>80962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22573</xdr:colOff>
      <xdr:row>250</xdr:row>
      <xdr:rowOff>47625</xdr:rowOff>
    </xdr:from>
    <xdr:to>
      <xdr:col>15</xdr:col>
      <xdr:colOff>19181</xdr:colOff>
      <xdr:row>281</xdr:row>
      <xdr:rowOff>123826</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153094</xdr:colOff>
      <xdr:row>80</xdr:row>
      <xdr:rowOff>54366</xdr:rowOff>
    </xdr:from>
    <xdr:to>
      <xdr:col>20</xdr:col>
      <xdr:colOff>508868</xdr:colOff>
      <xdr:row>112</xdr:row>
      <xdr:rowOff>170711</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1081519</xdr:colOff>
      <xdr:row>26</xdr:row>
      <xdr:rowOff>48490</xdr:rowOff>
    </xdr:from>
    <xdr:to>
      <xdr:col>16</xdr:col>
      <xdr:colOff>1143000</xdr:colOff>
      <xdr:row>71</xdr:row>
      <xdr:rowOff>190499</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234863</xdr:colOff>
      <xdr:row>25</xdr:row>
      <xdr:rowOff>220249</xdr:rowOff>
    </xdr:from>
    <xdr:to>
      <xdr:col>28</xdr:col>
      <xdr:colOff>156575</xdr:colOff>
      <xdr:row>53</xdr:row>
      <xdr:rowOff>39144</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590549</xdr:colOff>
      <xdr:row>13</xdr:row>
      <xdr:rowOff>19050</xdr:rowOff>
    </xdr:from>
    <xdr:to>
      <xdr:col>23</xdr:col>
      <xdr:colOff>571500</xdr:colOff>
      <xdr:row>30</xdr:row>
      <xdr:rowOff>76200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600073</xdr:colOff>
      <xdr:row>31</xdr:row>
      <xdr:rowOff>152399</xdr:rowOff>
    </xdr:from>
    <xdr:to>
      <xdr:col>23</xdr:col>
      <xdr:colOff>581025</xdr:colOff>
      <xdr:row>57</xdr:row>
      <xdr:rowOff>66675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24</xdr:col>
      <xdr:colOff>66675</xdr:colOff>
      <xdr:row>31</xdr:row>
      <xdr:rowOff>0</xdr:rowOff>
    </xdr:from>
    <xdr:to>
      <xdr:col>38</xdr:col>
      <xdr:colOff>189345</xdr:colOff>
      <xdr:row>57</xdr:row>
      <xdr:rowOff>168084</xdr:rowOff>
    </xdr:to>
    <xdr:pic>
      <xdr:nvPicPr>
        <xdr:cNvPr id="15" name="Picture 14"/>
        <xdr:cNvPicPr>
          <a:picLocks noChangeAspect="1"/>
        </xdr:cNvPicPr>
      </xdr:nvPicPr>
      <xdr:blipFill>
        <a:blip xmlns:r="http://schemas.openxmlformats.org/officeDocument/2006/relationships" r:embed="rId3"/>
        <a:stretch>
          <a:fillRect/>
        </a:stretch>
      </xdr:blipFill>
      <xdr:spPr>
        <a:xfrm>
          <a:off x="16049625" y="5705475"/>
          <a:ext cx="8657070" cy="5121084"/>
        </a:xfrm>
        <a:prstGeom prst="rect">
          <a:avLst/>
        </a:prstGeom>
      </xdr:spPr>
    </xdr:pic>
    <xdr:clientData/>
  </xdr:twoCellAnchor>
  <xdr:twoCellAnchor>
    <xdr:from>
      <xdr:col>30</xdr:col>
      <xdr:colOff>485775</xdr:colOff>
      <xdr:row>45</xdr:row>
      <xdr:rowOff>152400</xdr:rowOff>
    </xdr:from>
    <xdr:to>
      <xdr:col>30</xdr:col>
      <xdr:colOff>485775</xdr:colOff>
      <xdr:row>54</xdr:row>
      <xdr:rowOff>57150</xdr:rowOff>
    </xdr:to>
    <xdr:cxnSp macro="">
      <xdr:nvCxnSpPr>
        <xdr:cNvPr id="18" name="Straight Connector 17"/>
        <xdr:cNvCxnSpPr/>
      </xdr:nvCxnSpPr>
      <xdr:spPr>
        <a:xfrm flipV="1">
          <a:off x="20316825" y="8524875"/>
          <a:ext cx="0" cy="1619250"/>
        </a:xfrm>
        <a:prstGeom prst="line">
          <a:avLst/>
        </a:prstGeom>
        <a:ln w="571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26</xdr:col>
      <xdr:colOff>142875</xdr:colOff>
      <xdr:row>45</xdr:row>
      <xdr:rowOff>171450</xdr:rowOff>
    </xdr:from>
    <xdr:to>
      <xdr:col>30</xdr:col>
      <xdr:colOff>476250</xdr:colOff>
      <xdr:row>46</xdr:row>
      <xdr:rowOff>9525</xdr:rowOff>
    </xdr:to>
    <xdr:cxnSp macro="">
      <xdr:nvCxnSpPr>
        <xdr:cNvPr id="20" name="Straight Connector 19"/>
        <xdr:cNvCxnSpPr/>
      </xdr:nvCxnSpPr>
      <xdr:spPr>
        <a:xfrm flipH="1">
          <a:off x="17535525" y="8543925"/>
          <a:ext cx="2771775" cy="28575"/>
        </a:xfrm>
        <a:prstGeom prst="line">
          <a:avLst/>
        </a:prstGeom>
        <a:ln w="57150"/>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0</xdr:colOff>
      <xdr:row>38</xdr:row>
      <xdr:rowOff>28575</xdr:rowOff>
    </xdr:from>
    <xdr:to>
      <xdr:col>19</xdr:col>
      <xdr:colOff>28575</xdr:colOff>
      <xdr:row>61</xdr:row>
      <xdr:rowOff>171450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504825</xdr:colOff>
      <xdr:row>63</xdr:row>
      <xdr:rowOff>66675</xdr:rowOff>
    </xdr:from>
    <xdr:to>
      <xdr:col>19</xdr:col>
      <xdr:colOff>904875</xdr:colOff>
      <xdr:row>90</xdr:row>
      <xdr:rowOff>47625</xdr:rowOff>
    </xdr:to>
    <xdr:pic>
      <xdr:nvPicPr>
        <xdr:cNvPr id="7" name="Picture 6"/>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10100" y="13020675"/>
          <a:ext cx="8658225" cy="5124450"/>
        </a:xfrm>
        <a:prstGeom prst="rect">
          <a:avLst/>
        </a:prstGeom>
        <a:noFill/>
        <a:ln>
          <a:noFill/>
        </a:ln>
      </xdr:spPr>
    </xdr:pic>
    <xdr:clientData/>
  </xdr:twoCellAnchor>
  <xdr:twoCellAnchor>
    <xdr:from>
      <xdr:col>10</xdr:col>
      <xdr:colOff>295275</xdr:colOff>
      <xdr:row>293</xdr:row>
      <xdr:rowOff>4762</xdr:rowOff>
    </xdr:from>
    <xdr:to>
      <xdr:col>14</xdr:col>
      <xdr:colOff>104775</xdr:colOff>
      <xdr:row>307</xdr:row>
      <xdr:rowOff>80962</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238124</xdr:colOff>
      <xdr:row>1</xdr:row>
      <xdr:rowOff>4762</xdr:rowOff>
    </xdr:from>
    <xdr:to>
      <xdr:col>20</xdr:col>
      <xdr:colOff>1085850</xdr:colOff>
      <xdr:row>22</xdr:row>
      <xdr:rowOff>104776</xdr:rowOff>
    </xdr:to>
    <xdr:graphicFrame macro="">
      <xdr:nvGraphicFramePr>
        <xdr:cNvPr id="30" name="Chart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1057274</xdr:colOff>
      <xdr:row>250</xdr:row>
      <xdr:rowOff>9525</xdr:rowOff>
    </xdr:from>
    <xdr:to>
      <xdr:col>15</xdr:col>
      <xdr:colOff>0</xdr:colOff>
      <xdr:row>274</xdr:row>
      <xdr:rowOff>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10</xdr:col>
      <xdr:colOff>657225</xdr:colOff>
      <xdr:row>64</xdr:row>
      <xdr:rowOff>28575</xdr:rowOff>
    </xdr:from>
    <xdr:to>
      <xdr:col>19</xdr:col>
      <xdr:colOff>1057275</xdr:colOff>
      <xdr:row>91</xdr:row>
      <xdr:rowOff>9525</xdr:rowOff>
    </xdr:to>
    <xdr:pic>
      <xdr:nvPicPr>
        <xdr:cNvPr id="8" name="Picture 7"/>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67875" y="13268325"/>
          <a:ext cx="8658225" cy="51244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19050</xdr:colOff>
      <xdr:row>19</xdr:row>
      <xdr:rowOff>23811</xdr:rowOff>
    </xdr:from>
    <xdr:to>
      <xdr:col>11</xdr:col>
      <xdr:colOff>66675</xdr:colOff>
      <xdr:row>38</xdr:row>
      <xdr:rowOff>161924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32061</xdr:colOff>
      <xdr:row>19</xdr:row>
      <xdr:rowOff>38102</xdr:rowOff>
    </xdr:from>
    <xdr:to>
      <xdr:col>16</xdr:col>
      <xdr:colOff>105663</xdr:colOff>
      <xdr:row>38</xdr:row>
      <xdr:rowOff>142876</xdr:rowOff>
    </xdr:to>
    <xdr:pic>
      <xdr:nvPicPr>
        <xdr:cNvPr id="4" name="Picture 3"/>
        <xdr:cNvPicPr>
          <a:picLocks noChangeAspect="1"/>
        </xdr:cNvPicPr>
      </xdr:nvPicPr>
      <xdr:blipFill>
        <a:blip xmlns:r="http://schemas.openxmlformats.org/officeDocument/2006/relationships" r:embed="rId2"/>
        <a:stretch>
          <a:fillRect/>
        </a:stretch>
      </xdr:blipFill>
      <xdr:spPr>
        <a:xfrm>
          <a:off x="9576111" y="4286252"/>
          <a:ext cx="5207577" cy="372427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12</xdr:col>
      <xdr:colOff>1943100</xdr:colOff>
      <xdr:row>31</xdr:row>
      <xdr:rowOff>95250</xdr:rowOff>
    </xdr:from>
    <xdr:to>
      <xdr:col>12</xdr:col>
      <xdr:colOff>1943100</xdr:colOff>
      <xdr:row>36</xdr:row>
      <xdr:rowOff>28575</xdr:rowOff>
    </xdr:to>
    <xdr:cxnSp macro="">
      <xdr:nvCxnSpPr>
        <xdr:cNvPr id="6" name="Straight Connector 5"/>
        <xdr:cNvCxnSpPr/>
      </xdr:nvCxnSpPr>
      <xdr:spPr>
        <a:xfrm flipV="1">
          <a:off x="11487150" y="6629400"/>
          <a:ext cx="0" cy="885825"/>
        </a:xfrm>
        <a:prstGeom prst="line">
          <a:avLst/>
        </a:prstGeom>
      </xdr:spPr>
      <xdr:style>
        <a:lnRef idx="2">
          <a:schemeClr val="accent6"/>
        </a:lnRef>
        <a:fillRef idx="0">
          <a:schemeClr val="accent6"/>
        </a:fillRef>
        <a:effectRef idx="1">
          <a:schemeClr val="accent6"/>
        </a:effectRef>
        <a:fontRef idx="minor">
          <a:schemeClr val="tx1"/>
        </a:fontRef>
      </xdr:style>
    </xdr:cxnSp>
    <xdr:clientData/>
  </xdr:twoCellAnchor>
  <xdr:twoCellAnchor>
    <xdr:from>
      <xdr:col>13</xdr:col>
      <xdr:colOff>552450</xdr:colOff>
      <xdr:row>29</xdr:row>
      <xdr:rowOff>95250</xdr:rowOff>
    </xdr:from>
    <xdr:to>
      <xdr:col>13</xdr:col>
      <xdr:colOff>561975</xdr:colOff>
      <xdr:row>36</xdr:row>
      <xdr:rowOff>9525</xdr:rowOff>
    </xdr:to>
    <xdr:cxnSp macro="">
      <xdr:nvCxnSpPr>
        <xdr:cNvPr id="8" name="Straight Connector 7"/>
        <xdr:cNvCxnSpPr/>
      </xdr:nvCxnSpPr>
      <xdr:spPr>
        <a:xfrm flipH="1" flipV="1">
          <a:off x="12182475" y="6248400"/>
          <a:ext cx="9525" cy="1247775"/>
        </a:xfrm>
        <a:prstGeom prst="line">
          <a:avLst/>
        </a:prstGeom>
      </xdr:spPr>
      <xdr:style>
        <a:lnRef idx="2">
          <a:schemeClr val="accent6"/>
        </a:lnRef>
        <a:fillRef idx="0">
          <a:schemeClr val="accent6"/>
        </a:fillRef>
        <a:effectRef idx="1">
          <a:schemeClr val="accent6"/>
        </a:effectRef>
        <a:fontRef idx="minor">
          <a:schemeClr val="tx1"/>
        </a:fontRef>
      </xdr:style>
    </xdr:cxnSp>
    <xdr:clientData/>
  </xdr:twoCellAnchor>
  <xdr:twoCellAnchor>
    <xdr:from>
      <xdr:col>12</xdr:col>
      <xdr:colOff>809625</xdr:colOff>
      <xdr:row>29</xdr:row>
      <xdr:rowOff>76200</xdr:rowOff>
    </xdr:from>
    <xdr:to>
      <xdr:col>13</xdr:col>
      <xdr:colOff>561975</xdr:colOff>
      <xdr:row>29</xdr:row>
      <xdr:rowOff>76200</xdr:rowOff>
    </xdr:to>
    <xdr:cxnSp macro="">
      <xdr:nvCxnSpPr>
        <xdr:cNvPr id="10" name="Straight Connector 9"/>
        <xdr:cNvCxnSpPr/>
      </xdr:nvCxnSpPr>
      <xdr:spPr>
        <a:xfrm flipH="1">
          <a:off x="10353675" y="6229350"/>
          <a:ext cx="1838325" cy="0"/>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twoCellAnchor>
    <xdr:from>
      <xdr:col>12</xdr:col>
      <xdr:colOff>819150</xdr:colOff>
      <xdr:row>31</xdr:row>
      <xdr:rowOff>76200</xdr:rowOff>
    </xdr:from>
    <xdr:to>
      <xdr:col>12</xdr:col>
      <xdr:colOff>1933575</xdr:colOff>
      <xdr:row>31</xdr:row>
      <xdr:rowOff>85725</xdr:rowOff>
    </xdr:to>
    <xdr:cxnSp macro="">
      <xdr:nvCxnSpPr>
        <xdr:cNvPr id="12" name="Straight Connector 11"/>
        <xdr:cNvCxnSpPr/>
      </xdr:nvCxnSpPr>
      <xdr:spPr>
        <a:xfrm flipH="1">
          <a:off x="10363200" y="6610350"/>
          <a:ext cx="1114425" cy="9525"/>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twoCellAnchor>
    <xdr:from>
      <xdr:col>13</xdr:col>
      <xdr:colOff>619123</xdr:colOff>
      <xdr:row>23</xdr:row>
      <xdr:rowOff>114301</xdr:rowOff>
    </xdr:from>
    <xdr:to>
      <xdr:col>15</xdr:col>
      <xdr:colOff>504824</xdr:colOff>
      <xdr:row>36</xdr:row>
      <xdr:rowOff>9525</xdr:rowOff>
    </xdr:to>
    <xdr:sp macro="" textlink="">
      <xdr:nvSpPr>
        <xdr:cNvPr id="16" name="Left Arrow Callout 15"/>
        <xdr:cNvSpPr/>
      </xdr:nvSpPr>
      <xdr:spPr>
        <a:xfrm>
          <a:off x="12249148" y="5124451"/>
          <a:ext cx="2324101" cy="2371724"/>
        </a:xfrm>
        <a:prstGeom prst="leftArrowCallout">
          <a:avLst>
            <a:gd name="adj1" fmla="val 13372"/>
            <a:gd name="adj2" fmla="val 15698"/>
            <a:gd name="adj3" fmla="val 16649"/>
            <a:gd name="adj4" fmla="val 71728"/>
          </a:avLst>
        </a:prstGeom>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sz="1000" b="1"/>
            <a:t>The "safe zone for the backpack weight  is located under</a:t>
          </a:r>
          <a:r>
            <a:rPr lang="en-US" sz="1000" b="1" baseline="0"/>
            <a:t> the slope and  orange vertical lines  depict average weight range  for male middle school students according to the CDC. Horizontal orange lines lines provide us with upper limits for BP weight  based on the student's weight.</a:t>
          </a:r>
          <a:endParaRPr lang="en-US" sz="1000" b="1"/>
        </a:p>
      </xdr:txBody>
    </xdr:sp>
    <xdr:clientData/>
  </xdr:twoCellAnchor>
  <xdr:twoCellAnchor>
    <xdr:from>
      <xdr:col>12</xdr:col>
      <xdr:colOff>9524</xdr:colOff>
      <xdr:row>3</xdr:row>
      <xdr:rowOff>433387</xdr:rowOff>
    </xdr:from>
    <xdr:to>
      <xdr:col>16</xdr:col>
      <xdr:colOff>180974</xdr:colOff>
      <xdr:row>17</xdr:row>
      <xdr:rowOff>23812</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561975</xdr:colOff>
      <xdr:row>27</xdr:row>
      <xdr:rowOff>38100</xdr:rowOff>
    </xdr:from>
    <xdr:to>
      <xdr:col>9</xdr:col>
      <xdr:colOff>285750</xdr:colOff>
      <xdr:row>27</xdr:row>
      <xdr:rowOff>47625</xdr:rowOff>
    </xdr:to>
    <xdr:cxnSp macro="">
      <xdr:nvCxnSpPr>
        <xdr:cNvPr id="5" name="Straight Connector 4"/>
        <xdr:cNvCxnSpPr/>
      </xdr:nvCxnSpPr>
      <xdr:spPr>
        <a:xfrm>
          <a:off x="4219575" y="6000750"/>
          <a:ext cx="4381500" cy="9525"/>
        </a:xfrm>
        <a:prstGeom prst="line">
          <a:avLst/>
        </a:prstGeom>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5.xml><?xml version="1.0" encoding="utf-8"?>
<c:userShapes xmlns:c="http://schemas.openxmlformats.org/drawingml/2006/chart">
  <cdr:relSizeAnchor xmlns:cdr="http://schemas.openxmlformats.org/drawingml/2006/chartDrawing">
    <cdr:from>
      <cdr:x>0.0845</cdr:x>
      <cdr:y>0.51838</cdr:y>
    </cdr:from>
    <cdr:to>
      <cdr:x>0.80249</cdr:x>
      <cdr:y>0.52303</cdr:y>
    </cdr:to>
    <cdr:cxnSp macro="">
      <cdr:nvCxnSpPr>
        <cdr:cNvPr id="3" name="Straight Connector 2"/>
        <cdr:cNvCxnSpPr/>
      </cdr:nvCxnSpPr>
      <cdr:spPr>
        <a:xfrm xmlns:a="http://schemas.openxmlformats.org/drawingml/2006/main" flipV="1">
          <a:off x="517525" y="1947864"/>
          <a:ext cx="4397375" cy="17463"/>
        </a:xfrm>
        <a:prstGeom xmlns:a="http://schemas.openxmlformats.org/drawingml/2006/main" prst="line">
          <a:avLst/>
        </a:prstGeom>
      </cdr:spPr>
      <cdr:style>
        <a:lnRef xmlns:a="http://schemas.openxmlformats.org/drawingml/2006/main" idx="3">
          <a:schemeClr val="accent4"/>
        </a:lnRef>
        <a:fillRef xmlns:a="http://schemas.openxmlformats.org/drawingml/2006/main" idx="0">
          <a:schemeClr val="accent4"/>
        </a:fillRef>
        <a:effectRef xmlns:a="http://schemas.openxmlformats.org/drawingml/2006/main" idx="2">
          <a:schemeClr val="accent4"/>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xdr:from>
      <xdr:col>5</xdr:col>
      <xdr:colOff>0</xdr:colOff>
      <xdr:row>9</xdr:row>
      <xdr:rowOff>0</xdr:rowOff>
    </xdr:from>
    <xdr:to>
      <xdr:col>18</xdr:col>
      <xdr:colOff>409575</xdr:colOff>
      <xdr:row>35</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9525</xdr:colOff>
      <xdr:row>37</xdr:row>
      <xdr:rowOff>147637</xdr:rowOff>
    </xdr:from>
    <xdr:to>
      <xdr:col>16</xdr:col>
      <xdr:colOff>85725</xdr:colOff>
      <xdr:row>58</xdr:row>
      <xdr:rowOff>66675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387448</xdr:colOff>
      <xdr:row>37</xdr:row>
      <xdr:rowOff>85725</xdr:rowOff>
    </xdr:from>
    <xdr:to>
      <xdr:col>25</xdr:col>
      <xdr:colOff>504154</xdr:colOff>
      <xdr:row>58</xdr:row>
      <xdr:rowOff>161925</xdr:rowOff>
    </xdr:to>
    <xdr:pic>
      <xdr:nvPicPr>
        <xdr:cNvPr id="5" name="Picture 4"/>
        <xdr:cNvPicPr>
          <a:picLocks noChangeAspect="1"/>
        </xdr:cNvPicPr>
      </xdr:nvPicPr>
      <xdr:blipFill>
        <a:blip xmlns:r="http://schemas.openxmlformats.org/officeDocument/2006/relationships" r:embed="rId3"/>
        <a:stretch>
          <a:fillRect/>
        </a:stretch>
      </xdr:blipFill>
      <xdr:spPr>
        <a:xfrm>
          <a:off x="10141048" y="7610475"/>
          <a:ext cx="5603106" cy="4076700"/>
        </a:xfrm>
        <a:prstGeom prst="rect">
          <a:avLst/>
        </a:prstGeom>
      </xdr:spPr>
    </xdr:pic>
    <xdr:clientData/>
  </xdr:twoCellAnchor>
  <xdr:twoCellAnchor>
    <xdr:from>
      <xdr:col>21</xdr:col>
      <xdr:colOff>339823</xdr:colOff>
      <xdr:row>43</xdr:row>
      <xdr:rowOff>9525</xdr:rowOff>
    </xdr:from>
    <xdr:to>
      <xdr:col>25</xdr:col>
      <xdr:colOff>225524</xdr:colOff>
      <xdr:row>55</xdr:row>
      <xdr:rowOff>95249</xdr:rowOff>
    </xdr:to>
    <xdr:sp macro="" textlink="">
      <xdr:nvSpPr>
        <xdr:cNvPr id="7" name="Left Arrow Callout 6"/>
        <xdr:cNvSpPr/>
      </xdr:nvSpPr>
      <xdr:spPr>
        <a:xfrm>
          <a:off x="13141423" y="8677275"/>
          <a:ext cx="2324101" cy="2371724"/>
        </a:xfrm>
        <a:prstGeom prst="leftArrowCallout">
          <a:avLst>
            <a:gd name="adj1" fmla="val 13372"/>
            <a:gd name="adj2" fmla="val 15698"/>
            <a:gd name="adj3" fmla="val 16649"/>
            <a:gd name="adj4" fmla="val 71728"/>
          </a:avLst>
        </a:prstGeom>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sz="1000" b="1"/>
            <a:t>The "safe zone for the backpack weight  is located under</a:t>
          </a:r>
          <a:r>
            <a:rPr lang="en-US" sz="1000" b="1" baseline="0"/>
            <a:t> the slope and  orane vertical lines  depict average weight range  for male middle school students according to the CDC. Horizontal orange lines lines provide us with upper limits for BP weight  based on the student's weight.</a:t>
          </a:r>
          <a:endParaRPr lang="en-US" sz="1000" b="1"/>
        </a:p>
      </xdr:txBody>
    </xdr:sp>
    <xdr:clientData/>
  </xdr:twoCellAnchor>
  <xdr:twoCellAnchor>
    <xdr:from>
      <xdr:col>20</xdr:col>
      <xdr:colOff>123825</xdr:colOff>
      <xdr:row>50</xdr:row>
      <xdr:rowOff>76200</xdr:rowOff>
    </xdr:from>
    <xdr:to>
      <xdr:col>20</xdr:col>
      <xdr:colOff>133351</xdr:colOff>
      <xdr:row>55</xdr:row>
      <xdr:rowOff>95253</xdr:rowOff>
    </xdr:to>
    <xdr:cxnSp macro="">
      <xdr:nvCxnSpPr>
        <xdr:cNvPr id="9" name="Straight Connector 8"/>
        <xdr:cNvCxnSpPr/>
      </xdr:nvCxnSpPr>
      <xdr:spPr>
        <a:xfrm flipH="1" flipV="1">
          <a:off x="12315825" y="10077450"/>
          <a:ext cx="9526" cy="971553"/>
        </a:xfrm>
        <a:prstGeom prst="line">
          <a:avLst/>
        </a:prstGeom>
      </xdr:spPr>
      <xdr:style>
        <a:lnRef idx="2">
          <a:schemeClr val="accent6"/>
        </a:lnRef>
        <a:fillRef idx="0">
          <a:schemeClr val="accent6"/>
        </a:fillRef>
        <a:effectRef idx="1">
          <a:schemeClr val="accent6"/>
        </a:effectRef>
        <a:fontRef idx="minor">
          <a:schemeClr val="tx1"/>
        </a:fontRef>
      </xdr:style>
    </xdr:cxnSp>
    <xdr:clientData/>
  </xdr:twoCellAnchor>
  <xdr:twoCellAnchor>
    <xdr:from>
      <xdr:col>20</xdr:col>
      <xdr:colOff>561975</xdr:colOff>
      <xdr:row>49</xdr:row>
      <xdr:rowOff>38100</xdr:rowOff>
    </xdr:from>
    <xdr:to>
      <xdr:col>20</xdr:col>
      <xdr:colOff>571500</xdr:colOff>
      <xdr:row>55</xdr:row>
      <xdr:rowOff>95250</xdr:rowOff>
    </xdr:to>
    <xdr:cxnSp macro="">
      <xdr:nvCxnSpPr>
        <xdr:cNvPr id="14" name="Straight Connector 13"/>
        <xdr:cNvCxnSpPr/>
      </xdr:nvCxnSpPr>
      <xdr:spPr>
        <a:xfrm flipV="1">
          <a:off x="12753975" y="9848850"/>
          <a:ext cx="9525" cy="1200150"/>
        </a:xfrm>
        <a:prstGeom prst="line">
          <a:avLst/>
        </a:prstGeom>
      </xdr:spPr>
      <xdr:style>
        <a:lnRef idx="2">
          <a:schemeClr val="accent6"/>
        </a:lnRef>
        <a:fillRef idx="0">
          <a:schemeClr val="accent6"/>
        </a:fillRef>
        <a:effectRef idx="1">
          <a:schemeClr val="accent6"/>
        </a:effectRef>
        <a:fontRef idx="minor">
          <a:schemeClr val="tx1"/>
        </a:fontRef>
      </xdr:style>
    </xdr:cxnSp>
    <xdr:clientData/>
  </xdr:twoCellAnchor>
  <xdr:twoCellAnchor>
    <xdr:from>
      <xdr:col>18</xdr:col>
      <xdr:colOff>47625</xdr:colOff>
      <xdr:row>49</xdr:row>
      <xdr:rowOff>19050</xdr:rowOff>
    </xdr:from>
    <xdr:to>
      <xdr:col>20</xdr:col>
      <xdr:colOff>561975</xdr:colOff>
      <xdr:row>49</xdr:row>
      <xdr:rowOff>28575</xdr:rowOff>
    </xdr:to>
    <xdr:cxnSp macro="">
      <xdr:nvCxnSpPr>
        <xdr:cNvPr id="16" name="Straight Connector 15"/>
        <xdr:cNvCxnSpPr/>
      </xdr:nvCxnSpPr>
      <xdr:spPr>
        <a:xfrm flipH="1" flipV="1">
          <a:off x="11020425" y="9829800"/>
          <a:ext cx="1733550" cy="9525"/>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twoCellAnchor>
    <xdr:from>
      <xdr:col>18</xdr:col>
      <xdr:colOff>76200</xdr:colOff>
      <xdr:row>50</xdr:row>
      <xdr:rowOff>85725</xdr:rowOff>
    </xdr:from>
    <xdr:to>
      <xdr:col>20</xdr:col>
      <xdr:colOff>114300</xdr:colOff>
      <xdr:row>50</xdr:row>
      <xdr:rowOff>85725</xdr:rowOff>
    </xdr:to>
    <xdr:cxnSp macro="">
      <xdr:nvCxnSpPr>
        <xdr:cNvPr id="18" name="Straight Connector 17"/>
        <xdr:cNvCxnSpPr/>
      </xdr:nvCxnSpPr>
      <xdr:spPr>
        <a:xfrm flipH="1">
          <a:off x="11049000" y="10086975"/>
          <a:ext cx="1257300" cy="0"/>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7.xml><?xml version="1.0" encoding="utf-8"?>
<c:userShapes xmlns:c="http://schemas.openxmlformats.org/drawingml/2006/chart">
  <cdr:relSizeAnchor xmlns:cdr="http://schemas.openxmlformats.org/drawingml/2006/chartDrawing">
    <cdr:from>
      <cdr:x>0.22629</cdr:x>
      <cdr:y>0.72989</cdr:y>
    </cdr:from>
    <cdr:to>
      <cdr:x>0.98629</cdr:x>
      <cdr:y>0.74713</cdr:y>
    </cdr:to>
    <cdr:cxnSp macro="">
      <cdr:nvCxnSpPr>
        <cdr:cNvPr id="3" name="Straight Connector 2"/>
        <cdr:cNvCxnSpPr/>
      </cdr:nvCxnSpPr>
      <cdr:spPr>
        <a:xfrm xmlns:a="http://schemas.openxmlformats.org/drawingml/2006/main" flipV="1">
          <a:off x="1885986" y="3629025"/>
          <a:ext cx="6334089" cy="85743"/>
        </a:xfrm>
        <a:prstGeom xmlns:a="http://schemas.openxmlformats.org/drawingml/2006/main" prst="line">
          <a:avLst/>
        </a:prstGeom>
        <a:ln xmlns:a="http://schemas.openxmlformats.org/drawingml/2006/main" w="31750">
          <a:solidFill>
            <a:srgbClr val="080E16"/>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c:userShapes xmlns:c="http://schemas.openxmlformats.org/drawingml/2006/chart">
  <cdr:relSizeAnchor xmlns:cdr="http://schemas.openxmlformats.org/drawingml/2006/chartDrawing">
    <cdr:from>
      <cdr:x>0.0869</cdr:x>
      <cdr:y>0.5164</cdr:y>
    </cdr:from>
    <cdr:to>
      <cdr:x>0.81103</cdr:x>
      <cdr:y>0.52126</cdr:y>
    </cdr:to>
    <cdr:cxnSp macro="">
      <cdr:nvCxnSpPr>
        <cdr:cNvPr id="3" name="Straight Connector 2"/>
        <cdr:cNvCxnSpPr/>
      </cdr:nvCxnSpPr>
      <cdr:spPr>
        <a:xfrm xmlns:a="http://schemas.openxmlformats.org/drawingml/2006/main">
          <a:off x="600075" y="2024063"/>
          <a:ext cx="5000625" cy="19050"/>
        </a:xfrm>
        <a:prstGeom xmlns:a="http://schemas.openxmlformats.org/drawingml/2006/main" prst="line">
          <a:avLst/>
        </a:prstGeom>
      </cdr:spPr>
      <cdr:style>
        <a:lnRef xmlns:a="http://schemas.openxmlformats.org/drawingml/2006/main" idx="3">
          <a:schemeClr val="accent2"/>
        </a:lnRef>
        <a:fillRef xmlns:a="http://schemas.openxmlformats.org/drawingml/2006/main" idx="0">
          <a:schemeClr val="accent2"/>
        </a:fillRef>
        <a:effectRef xmlns:a="http://schemas.openxmlformats.org/drawingml/2006/main" idx="2">
          <a:schemeClr val="accent2"/>
        </a:effectRef>
        <a:fontRef xmlns:a="http://schemas.openxmlformats.org/drawingml/2006/main" idx="minor">
          <a:schemeClr val="tx1"/>
        </a:fontRef>
      </cdr:style>
    </cdr:cxnSp>
  </cdr:relSizeAnchor>
  <cdr:relSizeAnchor xmlns:cdr="http://schemas.openxmlformats.org/drawingml/2006/chartDrawing">
    <cdr:from>
      <cdr:x>0.0869</cdr:x>
      <cdr:y>0.41191</cdr:y>
    </cdr:from>
    <cdr:to>
      <cdr:x>0.81103</cdr:x>
      <cdr:y>0.41434</cdr:y>
    </cdr:to>
    <cdr:cxnSp macro="">
      <cdr:nvCxnSpPr>
        <cdr:cNvPr id="5" name="Straight Connector 4"/>
        <cdr:cNvCxnSpPr/>
      </cdr:nvCxnSpPr>
      <cdr:spPr>
        <a:xfrm xmlns:a="http://schemas.openxmlformats.org/drawingml/2006/main" flipV="1">
          <a:off x="600075" y="1614488"/>
          <a:ext cx="5000625" cy="9525"/>
        </a:xfrm>
        <a:prstGeom xmlns:a="http://schemas.openxmlformats.org/drawingml/2006/main" prst="line">
          <a:avLst/>
        </a:prstGeom>
      </cdr:spPr>
      <cdr:style>
        <a:lnRef xmlns:a="http://schemas.openxmlformats.org/drawingml/2006/main" idx="3">
          <a:schemeClr val="accent2"/>
        </a:lnRef>
        <a:fillRef xmlns:a="http://schemas.openxmlformats.org/drawingml/2006/main" idx="0">
          <a:schemeClr val="accent2"/>
        </a:fillRef>
        <a:effectRef xmlns:a="http://schemas.openxmlformats.org/drawingml/2006/main" idx="2">
          <a:schemeClr val="accent2"/>
        </a:effectRef>
        <a:fontRef xmlns:a="http://schemas.openxmlformats.org/drawingml/2006/main" idx="minor">
          <a:schemeClr val="tx1"/>
        </a:fontRef>
      </cdr:style>
    </cdr:cxnSp>
  </cdr:relSizeAnchor>
  <cdr:relSizeAnchor xmlns:cdr="http://schemas.openxmlformats.org/drawingml/2006/chartDrawing">
    <cdr:from>
      <cdr:x>0.61379</cdr:x>
      <cdr:y>0.53827</cdr:y>
    </cdr:from>
    <cdr:to>
      <cdr:x>0.84138</cdr:x>
      <cdr:y>0.58931</cdr:y>
    </cdr:to>
    <cdr:sp macro="" textlink="">
      <cdr:nvSpPr>
        <cdr:cNvPr id="6" name="TextBox 5"/>
        <cdr:cNvSpPr txBox="1"/>
      </cdr:nvSpPr>
      <cdr:spPr>
        <a:xfrm xmlns:a="http://schemas.openxmlformats.org/drawingml/2006/main">
          <a:off x="4238625" y="2109787"/>
          <a:ext cx="157162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6th Grade max.</a:t>
          </a:r>
          <a:r>
            <a:rPr lang="en-US" sz="1100" baseline="0"/>
            <a:t> weight</a:t>
          </a:r>
          <a:endParaRPr lang="en-US" sz="1100"/>
        </a:p>
      </cdr:txBody>
    </cdr:sp>
  </cdr:relSizeAnchor>
</c:userShapes>
</file>

<file path=xl/drawings/drawing9.xml><?xml version="1.0" encoding="utf-8"?>
<xdr:wsDr xmlns:xdr="http://schemas.openxmlformats.org/drawingml/2006/spreadsheetDrawing" xmlns:a="http://schemas.openxmlformats.org/drawingml/2006/main">
  <xdr:twoCellAnchor>
    <xdr:from>
      <xdr:col>2</xdr:col>
      <xdr:colOff>0</xdr:colOff>
      <xdr:row>2</xdr:row>
      <xdr:rowOff>190499</xdr:rowOff>
    </xdr:from>
    <xdr:to>
      <xdr:col>17</xdr:col>
      <xdr:colOff>381000</xdr:colOff>
      <xdr:row>29</xdr:row>
      <xdr:rowOff>47624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Ivana" refreshedDate="42263.902874421299" createdVersion="4" refreshedVersion="4" minRefreshableVersion="3" recordCount="272">
  <cacheSource type="worksheet">
    <worksheetSource ref="B2:D274" sheet="AM Data both genders"/>
  </cacheSource>
  <cacheFields count="3">
    <cacheField name="Gender" numFmtId="0">
      <sharedItems count="2">
        <s v="m"/>
        <s v="f"/>
      </sharedItems>
    </cacheField>
    <cacheField name="Grade" numFmtId="0">
      <sharedItems containsSemiMixedTypes="0" containsString="0" containsNumber="1" containsInteger="1" minValue="6" maxValue="8"/>
    </cacheField>
    <cacheField name="Backpack weight (lb)" numFmtId="2">
      <sharedItems containsSemiMixedTypes="0" containsString="0" containsNumber="1" minValue="9" maxValue="3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Ivana" refreshedDate="42263.910222800929" createdVersion="4" refreshedVersion="4" minRefreshableVersion="3" recordCount="273">
  <cacheSource type="worksheet">
    <worksheetSource name="Table1"/>
  </cacheSource>
  <cacheFields count="3">
    <cacheField name="Column1" numFmtId="0">
      <sharedItems count="3">
        <s v="Gender"/>
        <s v="m"/>
        <s v="f"/>
      </sharedItems>
    </cacheField>
    <cacheField name="Column2" numFmtId="0">
      <sharedItems containsMixedTypes="1" containsNumber="1" containsInteger="1" minValue="6" maxValue="8" count="4">
        <s v="Grade"/>
        <n v="7"/>
        <n v="6"/>
        <n v="8"/>
      </sharedItems>
    </cacheField>
    <cacheField name="Column3" numFmtId="0">
      <sharedItems containsMixedTypes="1" containsNumber="1" minValue="9" maxValue="30" count="59">
        <s v="Backpack weight (lb)"/>
        <n v="16.8"/>
        <n v="16.600000000000001"/>
        <n v="15.6"/>
        <n v="17.600000000000001"/>
        <n v="12"/>
        <n v="16.399999999999999"/>
        <n v="15"/>
        <n v="18"/>
        <n v="13.4"/>
        <n v="18.399999999999999"/>
        <n v="14.2"/>
        <n v="12.4"/>
        <n v="14.4"/>
        <n v="17.399999999999999"/>
        <n v="17.8"/>
        <n v="19.2"/>
        <n v="17"/>
        <n v="12.8"/>
        <n v="15.2"/>
        <n v="13.6"/>
        <n v="15.4"/>
        <n v="19"/>
        <n v="21.4"/>
        <n v="13.8"/>
        <n v="16"/>
        <n v="14.6"/>
        <n v="16.2"/>
        <n v="15.8"/>
        <n v="13"/>
        <n v="11.6"/>
        <n v="9.6"/>
        <n v="14"/>
        <n v="18.2"/>
        <n v="10.4"/>
        <n v="10"/>
        <n v="11"/>
        <n v="20"/>
        <n v="9"/>
        <n v="25"/>
        <n v="13.1"/>
        <n v="18.600000000000001"/>
        <n v="12.6"/>
        <n v="11.8"/>
        <n v="14.8"/>
        <n v="15.5"/>
        <n v="17.5"/>
        <n v="13.5"/>
        <n v="16.5"/>
        <n v="12.5"/>
        <n v="10.5"/>
        <n v="19.5"/>
        <n v="22"/>
        <n v="24"/>
        <n v="20.8"/>
        <n v="12.2"/>
        <n v="19.8"/>
        <n v="30"/>
        <n v="2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Ivana" refreshedDate="42264.892547916665" createdVersion="4" refreshedVersion="4" minRefreshableVersion="3" recordCount="3">
  <cacheSource type="worksheet">
    <worksheetSource ref="B287:F290" sheet="AM Data both genders"/>
  </cacheSource>
  <cacheFields count="4">
    <cacheField name="Grade" numFmtId="0">
      <sharedItems containsSemiMixedTypes="0" containsString="0" containsNumber="1" containsInteger="1" minValue="6" maxValue="8" count="3">
        <n v="6"/>
        <n v="7"/>
        <n v="8"/>
      </sharedItems>
    </cacheField>
    <cacheField name="Avg. BP  Weight" numFmtId="2">
      <sharedItems containsSemiMixedTypes="0" containsString="0" containsNumber="1" minValue="16.070038910505836" maxValue="16.131617647058825"/>
    </cacheField>
    <cacheField name="Avg. Fem. Weight" numFmtId="0">
      <sharedItems containsSemiMixedTypes="0" containsString="0" containsNumber="1" minValue="81.5" maxValue="101"/>
    </cacheField>
    <cacheField name="%body Weight" numFmtId="10">
      <sharedItems containsSemiMixedTypes="0" containsString="0" containsNumber="1" minValue="0.15910929614362215" maxValue="0.19766504898818787" count="3">
        <n v="0.19766504898818787"/>
        <n v="0.17630183220829315"/>
        <n v="0.15910929614362215"/>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Ivana" refreshedDate="42264.952709375" createdVersion="4" refreshedVersion="4" minRefreshableVersion="3" recordCount="134">
  <cacheSource type="worksheet">
    <worksheetSource ref="B4:D138" sheet="AM Male"/>
  </cacheSource>
  <cacheFields count="3">
    <cacheField name="Grade" numFmtId="0">
      <sharedItems containsSemiMixedTypes="0" containsString="0" containsNumber="1" containsInteger="1" minValue="6" maxValue="8" count="3">
        <n v="7"/>
        <n v="8"/>
        <n v="6"/>
      </sharedItems>
    </cacheField>
    <cacheField name="Backpack weight (lb)" numFmtId="2">
      <sharedItems containsSemiMixedTypes="0" containsString="0" containsNumber="1" minValue="9" maxValue="30"/>
    </cacheField>
    <cacheField name="Avg. Weight (lb)" numFmtId="0">
      <sharedItems containsSemiMixedTypes="0" containsString="0" containsNumber="1" minValue="78.5" maxValue="10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Tana" refreshedDate="42638.684175694441" createdVersion="4" refreshedVersion="4" minRefreshableVersion="3" recordCount="315">
  <cacheSource type="worksheet">
    <worksheetSource name="Table134[[Column1]:[Column3]]"/>
  </cacheSource>
  <cacheFields count="3">
    <cacheField name="Column1" numFmtId="0">
      <sharedItems count="3">
        <s v="Gender"/>
        <s v="f"/>
        <s v="m"/>
      </sharedItems>
    </cacheField>
    <cacheField name="Column2" numFmtId="0">
      <sharedItems containsMixedTypes="1" containsNumber="1" containsInteger="1" minValue="6" maxValue="8" count="4">
        <s v="Grade"/>
        <n v="8"/>
        <n v="6"/>
        <n v="7"/>
      </sharedItems>
    </cacheField>
    <cacheField name="Column3" numFmtId="0">
      <sharedItems containsMixedTypes="1" containsNumber="1" minValue="7" maxValue="27" count="31">
        <s v="Backpack weight (lb)"/>
        <n v="15"/>
        <n v="12"/>
        <n v="11"/>
        <n v="10"/>
        <n v="8"/>
        <n v="13"/>
        <n v="21"/>
        <n v="14"/>
        <n v="17"/>
        <n v="12.5"/>
        <n v="19"/>
        <n v="16"/>
        <n v="18"/>
        <n v="18.5"/>
        <n v="13.5"/>
        <n v="16.5"/>
        <n v="14.5"/>
        <n v="11.5"/>
        <n v="7"/>
        <n v="14.2"/>
        <n v="20"/>
        <n v="22"/>
        <n v="16.600000000000001"/>
        <n v="10.5"/>
        <n v="23.8"/>
        <n v="19.8"/>
        <n v="21.2"/>
        <n v="18.2"/>
        <n v="9"/>
        <n v="27"/>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Tana" refreshedDate="42638.919798263887" createdVersion="4" refreshedVersion="4" minRefreshableVersion="3" recordCount="315">
  <cacheSource type="worksheet">
    <worksheetSource name="Table13[[Column1]:[Column3]]"/>
  </cacheSource>
  <cacheFields count="3">
    <cacheField name="Column1" numFmtId="0">
      <sharedItems count="3">
        <s v="Gender"/>
        <s v="f"/>
        <s v="m"/>
      </sharedItems>
    </cacheField>
    <cacheField name="Column2" numFmtId="0">
      <sharedItems containsMixedTypes="1" containsNumber="1" containsInteger="1" minValue="6" maxValue="8" count="4">
        <s v="Grade"/>
        <n v="8"/>
        <n v="6"/>
        <n v="7"/>
      </sharedItems>
    </cacheField>
    <cacheField name="Column3" numFmtId="0">
      <sharedItems containsMixedTypes="1" containsNumber="1" minValue="7" maxValue="27" count="31">
        <s v="Backpack weight (lb)"/>
        <n v="15"/>
        <n v="12"/>
        <n v="11"/>
        <n v="10"/>
        <n v="8"/>
        <n v="13"/>
        <n v="21"/>
        <n v="14"/>
        <n v="17"/>
        <n v="12.5"/>
        <n v="19"/>
        <n v="16"/>
        <n v="18"/>
        <n v="18.5"/>
        <n v="13.5"/>
        <n v="16.5"/>
        <n v="14.5"/>
        <n v="11.5"/>
        <n v="7"/>
        <n v="14.2"/>
        <n v="20"/>
        <n v="22"/>
        <n v="16.600000000000001"/>
        <n v="10.5"/>
        <n v="23.8"/>
        <n v="19.8"/>
        <n v="21.2"/>
        <n v="18.2"/>
        <n v="9"/>
        <n v="27"/>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72">
  <r>
    <x v="0"/>
    <n v="7"/>
    <n v="16.8"/>
  </r>
  <r>
    <x v="1"/>
    <n v="6"/>
    <n v="16.600000000000001"/>
  </r>
  <r>
    <x v="1"/>
    <n v="6"/>
    <n v="15.6"/>
  </r>
  <r>
    <x v="0"/>
    <n v="8"/>
    <n v="17.600000000000001"/>
  </r>
  <r>
    <x v="0"/>
    <n v="8"/>
    <n v="12"/>
  </r>
  <r>
    <x v="0"/>
    <n v="8"/>
    <n v="16.399999999999999"/>
  </r>
  <r>
    <x v="0"/>
    <n v="8"/>
    <n v="15"/>
  </r>
  <r>
    <x v="1"/>
    <n v="7"/>
    <n v="18"/>
  </r>
  <r>
    <x v="0"/>
    <n v="7"/>
    <n v="13.4"/>
  </r>
  <r>
    <x v="0"/>
    <n v="6"/>
    <n v="15.6"/>
  </r>
  <r>
    <x v="0"/>
    <n v="7"/>
    <n v="18.399999999999999"/>
  </r>
  <r>
    <x v="0"/>
    <n v="6"/>
    <n v="14.2"/>
  </r>
  <r>
    <x v="1"/>
    <n v="6"/>
    <n v="12.4"/>
  </r>
  <r>
    <x v="1"/>
    <n v="7"/>
    <n v="14.4"/>
  </r>
  <r>
    <x v="1"/>
    <n v="6"/>
    <n v="17.399999999999999"/>
  </r>
  <r>
    <x v="0"/>
    <n v="8"/>
    <n v="17.8"/>
  </r>
  <r>
    <x v="0"/>
    <n v="8"/>
    <n v="19.2"/>
  </r>
  <r>
    <x v="0"/>
    <n v="8"/>
    <n v="17"/>
  </r>
  <r>
    <x v="0"/>
    <n v="8"/>
    <n v="12.8"/>
  </r>
  <r>
    <x v="0"/>
    <n v="8"/>
    <n v="13.4"/>
  </r>
  <r>
    <x v="0"/>
    <n v="8"/>
    <n v="17.399999999999999"/>
  </r>
  <r>
    <x v="0"/>
    <n v="7"/>
    <n v="15.2"/>
  </r>
  <r>
    <x v="0"/>
    <n v="7"/>
    <n v="17.600000000000001"/>
  </r>
  <r>
    <x v="0"/>
    <n v="8"/>
    <n v="13.6"/>
  </r>
  <r>
    <x v="0"/>
    <n v="7"/>
    <n v="15.4"/>
  </r>
  <r>
    <x v="1"/>
    <n v="8"/>
    <n v="14.4"/>
  </r>
  <r>
    <x v="1"/>
    <n v="8"/>
    <n v="12.4"/>
  </r>
  <r>
    <x v="1"/>
    <n v="6"/>
    <n v="19"/>
  </r>
  <r>
    <x v="1"/>
    <n v="8"/>
    <n v="21.4"/>
  </r>
  <r>
    <x v="1"/>
    <n v="6"/>
    <n v="13.8"/>
  </r>
  <r>
    <x v="1"/>
    <n v="6"/>
    <n v="16"/>
  </r>
  <r>
    <x v="1"/>
    <n v="6"/>
    <n v="17"/>
  </r>
  <r>
    <x v="1"/>
    <n v="6"/>
    <n v="14.6"/>
  </r>
  <r>
    <x v="1"/>
    <n v="6"/>
    <n v="15"/>
  </r>
  <r>
    <x v="0"/>
    <n v="6"/>
    <n v="15"/>
  </r>
  <r>
    <x v="0"/>
    <n v="8"/>
    <n v="16.2"/>
  </r>
  <r>
    <x v="0"/>
    <n v="8"/>
    <n v="16.2"/>
  </r>
  <r>
    <x v="0"/>
    <n v="8"/>
    <n v="18.399999999999999"/>
  </r>
  <r>
    <x v="1"/>
    <n v="8"/>
    <n v="15.8"/>
  </r>
  <r>
    <x v="0"/>
    <n v="6"/>
    <n v="13"/>
  </r>
  <r>
    <x v="0"/>
    <n v="6"/>
    <n v="11.6"/>
  </r>
  <r>
    <x v="0"/>
    <n v="6"/>
    <n v="9.6"/>
  </r>
  <r>
    <x v="1"/>
    <n v="8"/>
    <n v="14"/>
  </r>
  <r>
    <x v="0"/>
    <n v="6"/>
    <n v="15.8"/>
  </r>
  <r>
    <x v="1"/>
    <n v="7"/>
    <n v="12"/>
  </r>
  <r>
    <x v="0"/>
    <n v="8"/>
    <n v="12.8"/>
  </r>
  <r>
    <x v="1"/>
    <n v="8"/>
    <n v="17"/>
  </r>
  <r>
    <x v="0"/>
    <n v="6"/>
    <n v="17"/>
  </r>
  <r>
    <x v="0"/>
    <n v="8"/>
    <n v="18.2"/>
  </r>
  <r>
    <x v="1"/>
    <n v="7"/>
    <n v="14.2"/>
  </r>
  <r>
    <x v="0"/>
    <n v="8"/>
    <n v="16.8"/>
  </r>
  <r>
    <x v="1"/>
    <n v="6"/>
    <n v="16"/>
  </r>
  <r>
    <x v="1"/>
    <n v="6"/>
    <n v="12.4"/>
  </r>
  <r>
    <x v="0"/>
    <n v="7"/>
    <n v="18"/>
  </r>
  <r>
    <x v="0"/>
    <n v="7"/>
    <n v="13.4"/>
  </r>
  <r>
    <x v="0"/>
    <n v="7"/>
    <n v="16.600000000000001"/>
  </r>
  <r>
    <x v="0"/>
    <n v="7"/>
    <n v="16.600000000000001"/>
  </r>
  <r>
    <x v="0"/>
    <n v="7"/>
    <n v="18.399999999999999"/>
  </r>
  <r>
    <x v="0"/>
    <n v="7"/>
    <n v="11.6"/>
  </r>
  <r>
    <x v="1"/>
    <n v="6"/>
    <n v="10.4"/>
  </r>
  <r>
    <x v="1"/>
    <n v="8"/>
    <n v="15.8"/>
  </r>
  <r>
    <x v="1"/>
    <n v="6"/>
    <n v="10"/>
  </r>
  <r>
    <x v="0"/>
    <n v="8"/>
    <n v="15"/>
  </r>
  <r>
    <x v="0"/>
    <n v="8"/>
    <n v="15"/>
  </r>
  <r>
    <x v="0"/>
    <n v="8"/>
    <n v="15"/>
  </r>
  <r>
    <x v="0"/>
    <n v="8"/>
    <n v="17"/>
  </r>
  <r>
    <x v="1"/>
    <n v="8"/>
    <n v="16"/>
  </r>
  <r>
    <x v="1"/>
    <n v="7"/>
    <n v="14"/>
  </r>
  <r>
    <x v="0"/>
    <n v="6"/>
    <n v="15"/>
  </r>
  <r>
    <x v="0"/>
    <n v="8"/>
    <n v="17"/>
  </r>
  <r>
    <x v="0"/>
    <n v="8"/>
    <n v="17"/>
  </r>
  <r>
    <x v="0"/>
    <n v="8"/>
    <n v="15"/>
  </r>
  <r>
    <x v="0"/>
    <n v="7"/>
    <n v="16"/>
  </r>
  <r>
    <x v="0"/>
    <n v="7"/>
    <n v="16"/>
  </r>
  <r>
    <x v="0"/>
    <n v="6"/>
    <n v="19"/>
  </r>
  <r>
    <x v="1"/>
    <n v="8"/>
    <n v="15"/>
  </r>
  <r>
    <x v="1"/>
    <n v="8"/>
    <n v="18"/>
  </r>
  <r>
    <x v="0"/>
    <n v="6"/>
    <n v="15"/>
  </r>
  <r>
    <x v="0"/>
    <n v="8"/>
    <n v="11"/>
  </r>
  <r>
    <x v="0"/>
    <n v="8"/>
    <n v="20"/>
  </r>
  <r>
    <x v="0"/>
    <n v="8"/>
    <n v="19"/>
  </r>
  <r>
    <x v="0"/>
    <n v="8"/>
    <n v="17"/>
  </r>
  <r>
    <x v="0"/>
    <n v="6"/>
    <n v="15"/>
  </r>
  <r>
    <x v="0"/>
    <n v="6"/>
    <n v="17"/>
  </r>
  <r>
    <x v="1"/>
    <n v="8"/>
    <n v="15"/>
  </r>
  <r>
    <x v="1"/>
    <n v="8"/>
    <n v="13"/>
  </r>
  <r>
    <x v="1"/>
    <n v="7"/>
    <n v="16"/>
  </r>
  <r>
    <x v="1"/>
    <n v="7"/>
    <n v="18"/>
  </r>
  <r>
    <x v="1"/>
    <n v="7"/>
    <n v="19"/>
  </r>
  <r>
    <x v="1"/>
    <n v="7"/>
    <n v="19"/>
  </r>
  <r>
    <x v="0"/>
    <n v="8"/>
    <n v="17"/>
  </r>
  <r>
    <x v="0"/>
    <n v="8"/>
    <n v="17"/>
  </r>
  <r>
    <x v="0"/>
    <n v="6"/>
    <n v="14"/>
  </r>
  <r>
    <x v="0"/>
    <n v="8"/>
    <n v="10"/>
  </r>
  <r>
    <x v="0"/>
    <n v="6"/>
    <n v="15"/>
  </r>
  <r>
    <x v="0"/>
    <n v="6"/>
    <n v="15"/>
  </r>
  <r>
    <x v="0"/>
    <n v="8"/>
    <n v="18"/>
  </r>
  <r>
    <x v="0"/>
    <n v="8"/>
    <n v="16"/>
  </r>
  <r>
    <x v="0"/>
    <n v="6"/>
    <n v="16"/>
  </r>
  <r>
    <x v="1"/>
    <n v="7"/>
    <n v="13"/>
  </r>
  <r>
    <x v="1"/>
    <n v="7"/>
    <n v="17"/>
  </r>
  <r>
    <x v="1"/>
    <n v="7"/>
    <n v="18"/>
  </r>
  <r>
    <x v="1"/>
    <n v="7"/>
    <n v="20"/>
  </r>
  <r>
    <x v="1"/>
    <n v="7"/>
    <n v="12"/>
  </r>
  <r>
    <x v="1"/>
    <n v="8"/>
    <n v="15"/>
  </r>
  <r>
    <x v="1"/>
    <n v="8"/>
    <n v="20"/>
  </r>
  <r>
    <x v="0"/>
    <n v="6"/>
    <n v="15"/>
  </r>
  <r>
    <x v="0"/>
    <n v="6"/>
    <n v="15"/>
  </r>
  <r>
    <x v="1"/>
    <n v="6"/>
    <n v="19"/>
  </r>
  <r>
    <x v="1"/>
    <n v="6"/>
    <n v="17"/>
  </r>
  <r>
    <x v="0"/>
    <n v="6"/>
    <n v="11"/>
  </r>
  <r>
    <x v="1"/>
    <n v="7"/>
    <n v="20"/>
  </r>
  <r>
    <x v="1"/>
    <n v="7"/>
    <n v="10"/>
  </r>
  <r>
    <x v="1"/>
    <n v="6"/>
    <n v="17"/>
  </r>
  <r>
    <x v="1"/>
    <n v="6"/>
    <n v="17"/>
  </r>
  <r>
    <x v="1"/>
    <n v="7"/>
    <n v="17"/>
  </r>
  <r>
    <x v="1"/>
    <n v="7"/>
    <n v="19"/>
  </r>
  <r>
    <x v="0"/>
    <n v="6"/>
    <n v="12"/>
  </r>
  <r>
    <x v="0"/>
    <n v="6"/>
    <n v="18"/>
  </r>
  <r>
    <x v="0"/>
    <n v="6"/>
    <n v="17"/>
  </r>
  <r>
    <x v="1"/>
    <n v="7"/>
    <n v="19"/>
  </r>
  <r>
    <x v="1"/>
    <n v="7"/>
    <n v="19"/>
  </r>
  <r>
    <x v="1"/>
    <n v="7"/>
    <n v="15"/>
  </r>
  <r>
    <x v="0"/>
    <n v="8"/>
    <n v="15"/>
  </r>
  <r>
    <x v="0"/>
    <n v="8"/>
    <n v="16"/>
  </r>
  <r>
    <x v="0"/>
    <n v="6"/>
    <n v="15"/>
  </r>
  <r>
    <x v="1"/>
    <n v="6"/>
    <n v="17"/>
  </r>
  <r>
    <x v="1"/>
    <n v="7"/>
    <n v="19"/>
  </r>
  <r>
    <x v="1"/>
    <n v="7"/>
    <n v="16"/>
  </r>
  <r>
    <x v="1"/>
    <n v="7"/>
    <n v="20"/>
  </r>
  <r>
    <x v="1"/>
    <n v="6"/>
    <n v="19"/>
  </r>
  <r>
    <x v="1"/>
    <n v="8"/>
    <n v="16"/>
  </r>
  <r>
    <x v="0"/>
    <n v="8"/>
    <n v="11"/>
  </r>
  <r>
    <x v="1"/>
    <n v="8"/>
    <n v="20"/>
  </r>
  <r>
    <x v="0"/>
    <n v="6"/>
    <n v="20"/>
  </r>
  <r>
    <x v="0"/>
    <n v="8"/>
    <n v="11"/>
  </r>
  <r>
    <x v="1"/>
    <n v="6"/>
    <n v="18"/>
  </r>
  <r>
    <x v="0"/>
    <n v="6"/>
    <n v="9"/>
  </r>
  <r>
    <x v="0"/>
    <n v="6"/>
    <n v="16"/>
  </r>
  <r>
    <x v="1"/>
    <n v="7"/>
    <n v="16"/>
  </r>
  <r>
    <x v="1"/>
    <n v="7"/>
    <n v="15"/>
  </r>
  <r>
    <x v="1"/>
    <n v="6"/>
    <n v="25"/>
  </r>
  <r>
    <x v="0"/>
    <n v="6"/>
    <n v="14"/>
  </r>
  <r>
    <x v="1"/>
    <n v="7"/>
    <n v="19"/>
  </r>
  <r>
    <x v="0"/>
    <n v="8"/>
    <n v="13"/>
  </r>
  <r>
    <x v="0"/>
    <n v="6"/>
    <n v="15"/>
  </r>
  <r>
    <x v="0"/>
    <n v="6"/>
    <n v="15"/>
  </r>
  <r>
    <x v="1"/>
    <n v="7"/>
    <n v="18"/>
  </r>
  <r>
    <x v="1"/>
    <n v="7"/>
    <n v="13.1"/>
  </r>
  <r>
    <x v="1"/>
    <n v="7"/>
    <n v="19"/>
  </r>
  <r>
    <x v="1"/>
    <n v="7"/>
    <n v="15.6"/>
  </r>
  <r>
    <x v="1"/>
    <n v="8"/>
    <n v="18.600000000000001"/>
  </r>
  <r>
    <x v="1"/>
    <n v="7"/>
    <n v="14.6"/>
  </r>
  <r>
    <x v="1"/>
    <n v="7"/>
    <n v="12.6"/>
  </r>
  <r>
    <x v="1"/>
    <n v="7"/>
    <n v="15.4"/>
  </r>
  <r>
    <x v="0"/>
    <n v="8"/>
    <n v="17"/>
  </r>
  <r>
    <x v="0"/>
    <n v="6"/>
    <n v="11.8"/>
  </r>
  <r>
    <x v="1"/>
    <n v="6"/>
    <n v="12.6"/>
  </r>
  <r>
    <x v="1"/>
    <n v="6"/>
    <n v="14.8"/>
  </r>
  <r>
    <x v="1"/>
    <n v="6"/>
    <n v="14"/>
  </r>
  <r>
    <x v="1"/>
    <n v="7"/>
    <n v="17.8"/>
  </r>
  <r>
    <x v="0"/>
    <n v="6"/>
    <n v="12"/>
  </r>
  <r>
    <x v="1"/>
    <n v="6"/>
    <n v="16"/>
  </r>
  <r>
    <x v="1"/>
    <n v="6"/>
    <n v="13"/>
  </r>
  <r>
    <x v="0"/>
    <n v="8"/>
    <n v="15.5"/>
  </r>
  <r>
    <x v="0"/>
    <n v="8"/>
    <n v="17.5"/>
  </r>
  <r>
    <x v="1"/>
    <n v="6"/>
    <n v="14"/>
  </r>
  <r>
    <x v="0"/>
    <n v="8"/>
    <n v="16"/>
  </r>
  <r>
    <x v="1"/>
    <n v="8"/>
    <n v="13.5"/>
  </r>
  <r>
    <x v="1"/>
    <n v="8"/>
    <n v="16.5"/>
  </r>
  <r>
    <x v="0"/>
    <n v="8"/>
    <n v="14"/>
  </r>
  <r>
    <x v="1"/>
    <n v="7"/>
    <n v="20"/>
  </r>
  <r>
    <x v="0"/>
    <n v="8"/>
    <n v="20"/>
  </r>
  <r>
    <x v="1"/>
    <n v="8"/>
    <n v="14"/>
  </r>
  <r>
    <x v="0"/>
    <n v="8"/>
    <n v="15.5"/>
  </r>
  <r>
    <x v="1"/>
    <n v="7"/>
    <n v="17"/>
  </r>
  <r>
    <x v="1"/>
    <n v="6"/>
    <n v="13"/>
  </r>
  <r>
    <x v="1"/>
    <n v="7"/>
    <n v="16.5"/>
  </r>
  <r>
    <x v="1"/>
    <n v="7"/>
    <n v="15"/>
  </r>
  <r>
    <x v="1"/>
    <n v="7"/>
    <n v="12.5"/>
  </r>
  <r>
    <x v="1"/>
    <n v="7"/>
    <n v="10.5"/>
  </r>
  <r>
    <x v="1"/>
    <n v="7"/>
    <n v="15"/>
  </r>
  <r>
    <x v="1"/>
    <n v="7"/>
    <n v="19.5"/>
  </r>
  <r>
    <x v="0"/>
    <n v="6"/>
    <n v="12"/>
  </r>
  <r>
    <x v="0"/>
    <n v="7"/>
    <n v="16"/>
  </r>
  <r>
    <x v="1"/>
    <n v="6"/>
    <n v="15"/>
  </r>
  <r>
    <x v="1"/>
    <n v="6"/>
    <n v="18"/>
  </r>
  <r>
    <x v="1"/>
    <n v="7"/>
    <n v="16"/>
  </r>
  <r>
    <x v="1"/>
    <n v="6"/>
    <n v="20"/>
  </r>
  <r>
    <x v="0"/>
    <n v="6"/>
    <n v="16"/>
  </r>
  <r>
    <x v="1"/>
    <n v="6"/>
    <n v="18"/>
  </r>
  <r>
    <x v="0"/>
    <n v="6"/>
    <n v="14"/>
  </r>
  <r>
    <x v="0"/>
    <n v="6"/>
    <n v="16"/>
  </r>
  <r>
    <x v="1"/>
    <n v="8"/>
    <n v="12"/>
  </r>
  <r>
    <x v="0"/>
    <n v="6"/>
    <n v="16"/>
  </r>
  <r>
    <x v="0"/>
    <n v="6"/>
    <n v="18"/>
  </r>
  <r>
    <x v="0"/>
    <n v="6"/>
    <n v="14"/>
  </r>
  <r>
    <x v="0"/>
    <n v="6"/>
    <n v="20"/>
  </r>
  <r>
    <x v="0"/>
    <n v="8"/>
    <n v="16"/>
  </r>
  <r>
    <x v="0"/>
    <n v="6"/>
    <n v="18"/>
  </r>
  <r>
    <x v="1"/>
    <n v="6"/>
    <n v="20"/>
  </r>
  <r>
    <x v="1"/>
    <n v="8"/>
    <n v="20"/>
  </r>
  <r>
    <x v="1"/>
    <n v="6"/>
    <n v="16"/>
  </r>
  <r>
    <x v="1"/>
    <n v="6"/>
    <n v="16"/>
  </r>
  <r>
    <x v="0"/>
    <n v="7"/>
    <n v="16"/>
  </r>
  <r>
    <x v="0"/>
    <n v="6"/>
    <n v="18"/>
  </r>
  <r>
    <x v="0"/>
    <n v="6"/>
    <n v="16"/>
  </r>
  <r>
    <x v="0"/>
    <n v="8"/>
    <n v="20"/>
  </r>
  <r>
    <x v="1"/>
    <n v="8"/>
    <n v="20"/>
  </r>
  <r>
    <x v="0"/>
    <n v="8"/>
    <n v="16"/>
  </r>
  <r>
    <x v="0"/>
    <n v="8"/>
    <n v="14"/>
  </r>
  <r>
    <x v="1"/>
    <n v="7"/>
    <n v="22"/>
  </r>
  <r>
    <x v="1"/>
    <n v="7"/>
    <n v="18"/>
  </r>
  <r>
    <x v="1"/>
    <n v="7"/>
    <n v="20"/>
  </r>
  <r>
    <x v="1"/>
    <n v="7"/>
    <n v="18"/>
  </r>
  <r>
    <x v="0"/>
    <n v="6"/>
    <n v="20"/>
  </r>
  <r>
    <x v="1"/>
    <n v="6"/>
    <n v="16"/>
  </r>
  <r>
    <x v="1"/>
    <n v="7"/>
    <n v="18"/>
  </r>
  <r>
    <x v="1"/>
    <n v="7"/>
    <n v="20"/>
  </r>
  <r>
    <x v="1"/>
    <n v="7"/>
    <n v="20"/>
  </r>
  <r>
    <x v="1"/>
    <n v="6"/>
    <n v="20"/>
  </r>
  <r>
    <x v="0"/>
    <n v="7"/>
    <n v="20"/>
  </r>
  <r>
    <x v="0"/>
    <n v="7"/>
    <n v="12"/>
  </r>
  <r>
    <x v="0"/>
    <n v="7"/>
    <n v="18"/>
  </r>
  <r>
    <x v="0"/>
    <n v="7"/>
    <n v="20"/>
  </r>
  <r>
    <x v="0"/>
    <n v="7"/>
    <n v="16"/>
  </r>
  <r>
    <x v="1"/>
    <n v="7"/>
    <n v="24"/>
  </r>
  <r>
    <x v="0"/>
    <n v="7"/>
    <n v="11.6"/>
  </r>
  <r>
    <x v="1"/>
    <n v="8"/>
    <n v="14.4"/>
  </r>
  <r>
    <x v="1"/>
    <n v="8"/>
    <n v="15.6"/>
  </r>
  <r>
    <x v="1"/>
    <n v="7"/>
    <n v="16.600000000000001"/>
  </r>
  <r>
    <x v="1"/>
    <n v="6"/>
    <n v="18.2"/>
  </r>
  <r>
    <x v="1"/>
    <n v="8"/>
    <n v="15"/>
  </r>
  <r>
    <x v="1"/>
    <n v="8"/>
    <n v="16"/>
  </r>
  <r>
    <x v="0"/>
    <n v="6"/>
    <n v="15"/>
  </r>
  <r>
    <x v="1"/>
    <n v="8"/>
    <n v="20.8"/>
  </r>
  <r>
    <x v="1"/>
    <n v="7"/>
    <n v="17.399999999999999"/>
  </r>
  <r>
    <x v="1"/>
    <n v="8"/>
    <n v="13"/>
  </r>
  <r>
    <x v="1"/>
    <n v="7"/>
    <n v="14.2"/>
  </r>
  <r>
    <x v="0"/>
    <n v="6"/>
    <n v="17"/>
  </r>
  <r>
    <x v="0"/>
    <n v="6"/>
    <n v="12.6"/>
  </r>
  <r>
    <x v="0"/>
    <n v="6"/>
    <n v="12.2"/>
  </r>
  <r>
    <x v="0"/>
    <n v="7"/>
    <n v="16.600000000000001"/>
  </r>
  <r>
    <x v="1"/>
    <n v="6"/>
    <n v="14.2"/>
  </r>
  <r>
    <x v="1"/>
    <n v="7"/>
    <n v="19.8"/>
  </r>
  <r>
    <x v="0"/>
    <n v="6"/>
    <n v="16.8"/>
  </r>
  <r>
    <x v="0"/>
    <n v="8"/>
    <n v="30"/>
  </r>
  <r>
    <x v="1"/>
    <n v="6"/>
    <n v="16"/>
  </r>
  <r>
    <x v="0"/>
    <n v="7"/>
    <n v="16"/>
  </r>
  <r>
    <x v="0"/>
    <n v="7"/>
    <n v="14"/>
  </r>
  <r>
    <x v="0"/>
    <n v="7"/>
    <n v="12"/>
  </r>
  <r>
    <x v="0"/>
    <n v="7"/>
    <n v="18"/>
  </r>
  <r>
    <x v="0"/>
    <n v="6"/>
    <n v="13"/>
  </r>
  <r>
    <x v="1"/>
    <n v="6"/>
    <n v="14"/>
  </r>
  <r>
    <x v="0"/>
    <n v="8"/>
    <n v="14"/>
  </r>
  <r>
    <x v="1"/>
    <n v="7"/>
    <n v="16"/>
  </r>
  <r>
    <x v="1"/>
    <n v="8"/>
    <n v="16"/>
  </r>
  <r>
    <x v="1"/>
    <n v="8"/>
    <n v="21"/>
  </r>
  <r>
    <x v="1"/>
    <n v="8"/>
    <n v="21"/>
  </r>
  <r>
    <x v="1"/>
    <n v="8"/>
    <n v="17"/>
  </r>
  <r>
    <x v="1"/>
    <n v="6"/>
    <n v="17"/>
  </r>
  <r>
    <x v="1"/>
    <n v="7"/>
    <n v="15"/>
  </r>
  <r>
    <x v="1"/>
    <n v="7"/>
    <n v="20"/>
  </r>
  <r>
    <x v="1"/>
    <n v="7"/>
    <n v="20"/>
  </r>
  <r>
    <x v="0"/>
    <n v="6"/>
    <n v="18"/>
  </r>
  <r>
    <x v="1"/>
    <n v="6"/>
    <n v="16"/>
  </r>
  <r>
    <x v="1"/>
    <n v="7"/>
    <n v="19"/>
  </r>
  <r>
    <x v="0"/>
    <n v="6"/>
    <n v="18"/>
  </r>
  <r>
    <x v="0"/>
    <n v="6"/>
    <n v="12.2"/>
  </r>
  <r>
    <x v="0"/>
    <n v="7"/>
    <n v="15.6"/>
  </r>
  <r>
    <x v="0"/>
    <n v="7"/>
    <n v="18"/>
  </r>
  <r>
    <x v="0"/>
    <n v="7"/>
    <n v="20"/>
  </r>
</pivotCacheRecords>
</file>

<file path=xl/pivotCache/pivotCacheRecords2.xml><?xml version="1.0" encoding="utf-8"?>
<pivotCacheRecords xmlns="http://schemas.openxmlformats.org/spreadsheetml/2006/main" xmlns:r="http://schemas.openxmlformats.org/officeDocument/2006/relationships" count="273">
  <r>
    <x v="0"/>
    <x v="0"/>
    <x v="0"/>
  </r>
  <r>
    <x v="1"/>
    <x v="1"/>
    <x v="1"/>
  </r>
  <r>
    <x v="2"/>
    <x v="2"/>
    <x v="2"/>
  </r>
  <r>
    <x v="2"/>
    <x v="2"/>
    <x v="3"/>
  </r>
  <r>
    <x v="1"/>
    <x v="3"/>
    <x v="4"/>
  </r>
  <r>
    <x v="1"/>
    <x v="3"/>
    <x v="5"/>
  </r>
  <r>
    <x v="1"/>
    <x v="3"/>
    <x v="6"/>
  </r>
  <r>
    <x v="1"/>
    <x v="3"/>
    <x v="7"/>
  </r>
  <r>
    <x v="2"/>
    <x v="1"/>
    <x v="8"/>
  </r>
  <r>
    <x v="1"/>
    <x v="1"/>
    <x v="9"/>
  </r>
  <r>
    <x v="1"/>
    <x v="2"/>
    <x v="3"/>
  </r>
  <r>
    <x v="1"/>
    <x v="1"/>
    <x v="10"/>
  </r>
  <r>
    <x v="1"/>
    <x v="2"/>
    <x v="11"/>
  </r>
  <r>
    <x v="2"/>
    <x v="2"/>
    <x v="12"/>
  </r>
  <r>
    <x v="2"/>
    <x v="1"/>
    <x v="13"/>
  </r>
  <r>
    <x v="2"/>
    <x v="2"/>
    <x v="14"/>
  </r>
  <r>
    <x v="1"/>
    <x v="3"/>
    <x v="15"/>
  </r>
  <r>
    <x v="1"/>
    <x v="3"/>
    <x v="16"/>
  </r>
  <r>
    <x v="1"/>
    <x v="3"/>
    <x v="17"/>
  </r>
  <r>
    <x v="1"/>
    <x v="3"/>
    <x v="18"/>
  </r>
  <r>
    <x v="1"/>
    <x v="3"/>
    <x v="9"/>
  </r>
  <r>
    <x v="1"/>
    <x v="3"/>
    <x v="14"/>
  </r>
  <r>
    <x v="1"/>
    <x v="1"/>
    <x v="19"/>
  </r>
  <r>
    <x v="1"/>
    <x v="1"/>
    <x v="4"/>
  </r>
  <r>
    <x v="1"/>
    <x v="3"/>
    <x v="20"/>
  </r>
  <r>
    <x v="1"/>
    <x v="1"/>
    <x v="21"/>
  </r>
  <r>
    <x v="2"/>
    <x v="3"/>
    <x v="13"/>
  </r>
  <r>
    <x v="2"/>
    <x v="3"/>
    <x v="12"/>
  </r>
  <r>
    <x v="2"/>
    <x v="2"/>
    <x v="22"/>
  </r>
  <r>
    <x v="2"/>
    <x v="3"/>
    <x v="23"/>
  </r>
  <r>
    <x v="2"/>
    <x v="2"/>
    <x v="24"/>
  </r>
  <r>
    <x v="2"/>
    <x v="2"/>
    <x v="25"/>
  </r>
  <r>
    <x v="2"/>
    <x v="2"/>
    <x v="17"/>
  </r>
  <r>
    <x v="2"/>
    <x v="2"/>
    <x v="26"/>
  </r>
  <r>
    <x v="2"/>
    <x v="2"/>
    <x v="7"/>
  </r>
  <r>
    <x v="1"/>
    <x v="2"/>
    <x v="7"/>
  </r>
  <r>
    <x v="1"/>
    <x v="3"/>
    <x v="27"/>
  </r>
  <r>
    <x v="1"/>
    <x v="3"/>
    <x v="27"/>
  </r>
  <r>
    <x v="1"/>
    <x v="3"/>
    <x v="10"/>
  </r>
  <r>
    <x v="2"/>
    <x v="3"/>
    <x v="28"/>
  </r>
  <r>
    <x v="1"/>
    <x v="2"/>
    <x v="29"/>
  </r>
  <r>
    <x v="1"/>
    <x v="2"/>
    <x v="30"/>
  </r>
  <r>
    <x v="1"/>
    <x v="2"/>
    <x v="31"/>
  </r>
  <r>
    <x v="2"/>
    <x v="3"/>
    <x v="32"/>
  </r>
  <r>
    <x v="1"/>
    <x v="2"/>
    <x v="28"/>
  </r>
  <r>
    <x v="2"/>
    <x v="1"/>
    <x v="5"/>
  </r>
  <r>
    <x v="1"/>
    <x v="3"/>
    <x v="18"/>
  </r>
  <r>
    <x v="2"/>
    <x v="3"/>
    <x v="17"/>
  </r>
  <r>
    <x v="1"/>
    <x v="2"/>
    <x v="17"/>
  </r>
  <r>
    <x v="1"/>
    <x v="3"/>
    <x v="33"/>
  </r>
  <r>
    <x v="2"/>
    <x v="1"/>
    <x v="11"/>
  </r>
  <r>
    <x v="1"/>
    <x v="3"/>
    <x v="1"/>
  </r>
  <r>
    <x v="2"/>
    <x v="2"/>
    <x v="25"/>
  </r>
  <r>
    <x v="2"/>
    <x v="2"/>
    <x v="12"/>
  </r>
  <r>
    <x v="1"/>
    <x v="1"/>
    <x v="8"/>
  </r>
  <r>
    <x v="1"/>
    <x v="1"/>
    <x v="9"/>
  </r>
  <r>
    <x v="1"/>
    <x v="1"/>
    <x v="2"/>
  </r>
  <r>
    <x v="1"/>
    <x v="1"/>
    <x v="2"/>
  </r>
  <r>
    <x v="1"/>
    <x v="1"/>
    <x v="10"/>
  </r>
  <r>
    <x v="1"/>
    <x v="1"/>
    <x v="30"/>
  </r>
  <r>
    <x v="2"/>
    <x v="2"/>
    <x v="34"/>
  </r>
  <r>
    <x v="2"/>
    <x v="3"/>
    <x v="28"/>
  </r>
  <r>
    <x v="2"/>
    <x v="2"/>
    <x v="35"/>
  </r>
  <r>
    <x v="1"/>
    <x v="3"/>
    <x v="7"/>
  </r>
  <r>
    <x v="1"/>
    <x v="3"/>
    <x v="7"/>
  </r>
  <r>
    <x v="1"/>
    <x v="3"/>
    <x v="7"/>
  </r>
  <r>
    <x v="1"/>
    <x v="3"/>
    <x v="17"/>
  </r>
  <r>
    <x v="2"/>
    <x v="3"/>
    <x v="25"/>
  </r>
  <r>
    <x v="2"/>
    <x v="1"/>
    <x v="32"/>
  </r>
  <r>
    <x v="1"/>
    <x v="2"/>
    <x v="7"/>
  </r>
  <r>
    <x v="1"/>
    <x v="3"/>
    <x v="17"/>
  </r>
  <r>
    <x v="1"/>
    <x v="3"/>
    <x v="17"/>
  </r>
  <r>
    <x v="1"/>
    <x v="3"/>
    <x v="7"/>
  </r>
  <r>
    <x v="1"/>
    <x v="1"/>
    <x v="25"/>
  </r>
  <r>
    <x v="1"/>
    <x v="1"/>
    <x v="25"/>
  </r>
  <r>
    <x v="1"/>
    <x v="2"/>
    <x v="22"/>
  </r>
  <r>
    <x v="2"/>
    <x v="3"/>
    <x v="7"/>
  </r>
  <r>
    <x v="2"/>
    <x v="3"/>
    <x v="8"/>
  </r>
  <r>
    <x v="1"/>
    <x v="2"/>
    <x v="7"/>
  </r>
  <r>
    <x v="1"/>
    <x v="3"/>
    <x v="36"/>
  </r>
  <r>
    <x v="1"/>
    <x v="3"/>
    <x v="37"/>
  </r>
  <r>
    <x v="1"/>
    <x v="3"/>
    <x v="22"/>
  </r>
  <r>
    <x v="1"/>
    <x v="3"/>
    <x v="17"/>
  </r>
  <r>
    <x v="1"/>
    <x v="2"/>
    <x v="7"/>
  </r>
  <r>
    <x v="1"/>
    <x v="2"/>
    <x v="17"/>
  </r>
  <r>
    <x v="2"/>
    <x v="3"/>
    <x v="7"/>
  </r>
  <r>
    <x v="2"/>
    <x v="3"/>
    <x v="29"/>
  </r>
  <r>
    <x v="2"/>
    <x v="1"/>
    <x v="25"/>
  </r>
  <r>
    <x v="2"/>
    <x v="1"/>
    <x v="8"/>
  </r>
  <r>
    <x v="2"/>
    <x v="1"/>
    <x v="22"/>
  </r>
  <r>
    <x v="2"/>
    <x v="1"/>
    <x v="22"/>
  </r>
  <r>
    <x v="1"/>
    <x v="3"/>
    <x v="17"/>
  </r>
  <r>
    <x v="1"/>
    <x v="3"/>
    <x v="17"/>
  </r>
  <r>
    <x v="1"/>
    <x v="2"/>
    <x v="32"/>
  </r>
  <r>
    <x v="1"/>
    <x v="3"/>
    <x v="35"/>
  </r>
  <r>
    <x v="1"/>
    <x v="2"/>
    <x v="7"/>
  </r>
  <r>
    <x v="1"/>
    <x v="2"/>
    <x v="7"/>
  </r>
  <r>
    <x v="1"/>
    <x v="3"/>
    <x v="8"/>
  </r>
  <r>
    <x v="1"/>
    <x v="3"/>
    <x v="25"/>
  </r>
  <r>
    <x v="1"/>
    <x v="2"/>
    <x v="25"/>
  </r>
  <r>
    <x v="2"/>
    <x v="1"/>
    <x v="29"/>
  </r>
  <r>
    <x v="2"/>
    <x v="1"/>
    <x v="17"/>
  </r>
  <r>
    <x v="2"/>
    <x v="1"/>
    <x v="8"/>
  </r>
  <r>
    <x v="2"/>
    <x v="1"/>
    <x v="37"/>
  </r>
  <r>
    <x v="2"/>
    <x v="1"/>
    <x v="5"/>
  </r>
  <r>
    <x v="2"/>
    <x v="3"/>
    <x v="7"/>
  </r>
  <r>
    <x v="2"/>
    <x v="3"/>
    <x v="37"/>
  </r>
  <r>
    <x v="1"/>
    <x v="2"/>
    <x v="7"/>
  </r>
  <r>
    <x v="1"/>
    <x v="2"/>
    <x v="7"/>
  </r>
  <r>
    <x v="2"/>
    <x v="2"/>
    <x v="22"/>
  </r>
  <r>
    <x v="2"/>
    <x v="2"/>
    <x v="17"/>
  </r>
  <r>
    <x v="1"/>
    <x v="2"/>
    <x v="36"/>
  </r>
  <r>
    <x v="2"/>
    <x v="1"/>
    <x v="37"/>
  </r>
  <r>
    <x v="2"/>
    <x v="1"/>
    <x v="35"/>
  </r>
  <r>
    <x v="2"/>
    <x v="2"/>
    <x v="17"/>
  </r>
  <r>
    <x v="2"/>
    <x v="2"/>
    <x v="17"/>
  </r>
  <r>
    <x v="2"/>
    <x v="1"/>
    <x v="17"/>
  </r>
  <r>
    <x v="2"/>
    <x v="1"/>
    <x v="22"/>
  </r>
  <r>
    <x v="1"/>
    <x v="2"/>
    <x v="5"/>
  </r>
  <r>
    <x v="1"/>
    <x v="2"/>
    <x v="8"/>
  </r>
  <r>
    <x v="1"/>
    <x v="2"/>
    <x v="17"/>
  </r>
  <r>
    <x v="2"/>
    <x v="1"/>
    <x v="22"/>
  </r>
  <r>
    <x v="2"/>
    <x v="1"/>
    <x v="22"/>
  </r>
  <r>
    <x v="2"/>
    <x v="1"/>
    <x v="7"/>
  </r>
  <r>
    <x v="1"/>
    <x v="3"/>
    <x v="7"/>
  </r>
  <r>
    <x v="1"/>
    <x v="3"/>
    <x v="25"/>
  </r>
  <r>
    <x v="1"/>
    <x v="2"/>
    <x v="7"/>
  </r>
  <r>
    <x v="2"/>
    <x v="2"/>
    <x v="17"/>
  </r>
  <r>
    <x v="2"/>
    <x v="1"/>
    <x v="22"/>
  </r>
  <r>
    <x v="2"/>
    <x v="1"/>
    <x v="25"/>
  </r>
  <r>
    <x v="2"/>
    <x v="1"/>
    <x v="37"/>
  </r>
  <r>
    <x v="2"/>
    <x v="2"/>
    <x v="22"/>
  </r>
  <r>
    <x v="2"/>
    <x v="3"/>
    <x v="25"/>
  </r>
  <r>
    <x v="1"/>
    <x v="3"/>
    <x v="36"/>
  </r>
  <r>
    <x v="2"/>
    <x v="3"/>
    <x v="37"/>
  </r>
  <r>
    <x v="1"/>
    <x v="2"/>
    <x v="37"/>
  </r>
  <r>
    <x v="1"/>
    <x v="3"/>
    <x v="36"/>
  </r>
  <r>
    <x v="2"/>
    <x v="2"/>
    <x v="8"/>
  </r>
  <r>
    <x v="1"/>
    <x v="2"/>
    <x v="38"/>
  </r>
  <r>
    <x v="1"/>
    <x v="2"/>
    <x v="25"/>
  </r>
  <r>
    <x v="2"/>
    <x v="1"/>
    <x v="25"/>
  </r>
  <r>
    <x v="2"/>
    <x v="1"/>
    <x v="7"/>
  </r>
  <r>
    <x v="2"/>
    <x v="2"/>
    <x v="39"/>
  </r>
  <r>
    <x v="1"/>
    <x v="2"/>
    <x v="32"/>
  </r>
  <r>
    <x v="2"/>
    <x v="1"/>
    <x v="22"/>
  </r>
  <r>
    <x v="1"/>
    <x v="3"/>
    <x v="29"/>
  </r>
  <r>
    <x v="1"/>
    <x v="2"/>
    <x v="7"/>
  </r>
  <r>
    <x v="1"/>
    <x v="2"/>
    <x v="7"/>
  </r>
  <r>
    <x v="2"/>
    <x v="1"/>
    <x v="8"/>
  </r>
  <r>
    <x v="2"/>
    <x v="1"/>
    <x v="40"/>
  </r>
  <r>
    <x v="2"/>
    <x v="1"/>
    <x v="22"/>
  </r>
  <r>
    <x v="2"/>
    <x v="1"/>
    <x v="3"/>
  </r>
  <r>
    <x v="2"/>
    <x v="3"/>
    <x v="41"/>
  </r>
  <r>
    <x v="2"/>
    <x v="1"/>
    <x v="26"/>
  </r>
  <r>
    <x v="2"/>
    <x v="1"/>
    <x v="42"/>
  </r>
  <r>
    <x v="2"/>
    <x v="1"/>
    <x v="21"/>
  </r>
  <r>
    <x v="1"/>
    <x v="3"/>
    <x v="17"/>
  </r>
  <r>
    <x v="1"/>
    <x v="2"/>
    <x v="43"/>
  </r>
  <r>
    <x v="2"/>
    <x v="2"/>
    <x v="42"/>
  </r>
  <r>
    <x v="2"/>
    <x v="2"/>
    <x v="44"/>
  </r>
  <r>
    <x v="2"/>
    <x v="2"/>
    <x v="32"/>
  </r>
  <r>
    <x v="2"/>
    <x v="1"/>
    <x v="15"/>
  </r>
  <r>
    <x v="1"/>
    <x v="2"/>
    <x v="5"/>
  </r>
  <r>
    <x v="2"/>
    <x v="2"/>
    <x v="25"/>
  </r>
  <r>
    <x v="2"/>
    <x v="2"/>
    <x v="29"/>
  </r>
  <r>
    <x v="1"/>
    <x v="3"/>
    <x v="45"/>
  </r>
  <r>
    <x v="1"/>
    <x v="3"/>
    <x v="46"/>
  </r>
  <r>
    <x v="2"/>
    <x v="2"/>
    <x v="32"/>
  </r>
  <r>
    <x v="1"/>
    <x v="3"/>
    <x v="25"/>
  </r>
  <r>
    <x v="2"/>
    <x v="3"/>
    <x v="47"/>
  </r>
  <r>
    <x v="2"/>
    <x v="3"/>
    <x v="48"/>
  </r>
  <r>
    <x v="1"/>
    <x v="3"/>
    <x v="32"/>
  </r>
  <r>
    <x v="2"/>
    <x v="1"/>
    <x v="37"/>
  </r>
  <r>
    <x v="1"/>
    <x v="3"/>
    <x v="37"/>
  </r>
  <r>
    <x v="2"/>
    <x v="3"/>
    <x v="32"/>
  </r>
  <r>
    <x v="1"/>
    <x v="3"/>
    <x v="45"/>
  </r>
  <r>
    <x v="2"/>
    <x v="1"/>
    <x v="17"/>
  </r>
  <r>
    <x v="2"/>
    <x v="2"/>
    <x v="29"/>
  </r>
  <r>
    <x v="2"/>
    <x v="1"/>
    <x v="48"/>
  </r>
  <r>
    <x v="2"/>
    <x v="1"/>
    <x v="7"/>
  </r>
  <r>
    <x v="2"/>
    <x v="1"/>
    <x v="49"/>
  </r>
  <r>
    <x v="2"/>
    <x v="1"/>
    <x v="50"/>
  </r>
  <r>
    <x v="2"/>
    <x v="1"/>
    <x v="7"/>
  </r>
  <r>
    <x v="2"/>
    <x v="1"/>
    <x v="51"/>
  </r>
  <r>
    <x v="1"/>
    <x v="2"/>
    <x v="5"/>
  </r>
  <r>
    <x v="1"/>
    <x v="1"/>
    <x v="25"/>
  </r>
  <r>
    <x v="2"/>
    <x v="2"/>
    <x v="7"/>
  </r>
  <r>
    <x v="2"/>
    <x v="2"/>
    <x v="8"/>
  </r>
  <r>
    <x v="2"/>
    <x v="1"/>
    <x v="25"/>
  </r>
  <r>
    <x v="2"/>
    <x v="2"/>
    <x v="37"/>
  </r>
  <r>
    <x v="1"/>
    <x v="2"/>
    <x v="25"/>
  </r>
  <r>
    <x v="2"/>
    <x v="2"/>
    <x v="8"/>
  </r>
  <r>
    <x v="1"/>
    <x v="2"/>
    <x v="32"/>
  </r>
  <r>
    <x v="1"/>
    <x v="2"/>
    <x v="25"/>
  </r>
  <r>
    <x v="2"/>
    <x v="3"/>
    <x v="5"/>
  </r>
  <r>
    <x v="1"/>
    <x v="2"/>
    <x v="25"/>
  </r>
  <r>
    <x v="1"/>
    <x v="2"/>
    <x v="8"/>
  </r>
  <r>
    <x v="1"/>
    <x v="2"/>
    <x v="32"/>
  </r>
  <r>
    <x v="1"/>
    <x v="2"/>
    <x v="37"/>
  </r>
  <r>
    <x v="1"/>
    <x v="3"/>
    <x v="25"/>
  </r>
  <r>
    <x v="1"/>
    <x v="2"/>
    <x v="8"/>
  </r>
  <r>
    <x v="2"/>
    <x v="2"/>
    <x v="37"/>
  </r>
  <r>
    <x v="2"/>
    <x v="3"/>
    <x v="37"/>
  </r>
  <r>
    <x v="2"/>
    <x v="2"/>
    <x v="25"/>
  </r>
  <r>
    <x v="2"/>
    <x v="2"/>
    <x v="25"/>
  </r>
  <r>
    <x v="1"/>
    <x v="1"/>
    <x v="25"/>
  </r>
  <r>
    <x v="1"/>
    <x v="2"/>
    <x v="8"/>
  </r>
  <r>
    <x v="1"/>
    <x v="2"/>
    <x v="25"/>
  </r>
  <r>
    <x v="1"/>
    <x v="3"/>
    <x v="37"/>
  </r>
  <r>
    <x v="2"/>
    <x v="3"/>
    <x v="37"/>
  </r>
  <r>
    <x v="1"/>
    <x v="3"/>
    <x v="25"/>
  </r>
  <r>
    <x v="1"/>
    <x v="3"/>
    <x v="32"/>
  </r>
  <r>
    <x v="2"/>
    <x v="1"/>
    <x v="52"/>
  </r>
  <r>
    <x v="2"/>
    <x v="1"/>
    <x v="8"/>
  </r>
  <r>
    <x v="2"/>
    <x v="1"/>
    <x v="37"/>
  </r>
  <r>
    <x v="2"/>
    <x v="1"/>
    <x v="8"/>
  </r>
  <r>
    <x v="1"/>
    <x v="2"/>
    <x v="37"/>
  </r>
  <r>
    <x v="2"/>
    <x v="2"/>
    <x v="25"/>
  </r>
  <r>
    <x v="2"/>
    <x v="1"/>
    <x v="8"/>
  </r>
  <r>
    <x v="2"/>
    <x v="1"/>
    <x v="37"/>
  </r>
  <r>
    <x v="2"/>
    <x v="1"/>
    <x v="37"/>
  </r>
  <r>
    <x v="2"/>
    <x v="2"/>
    <x v="37"/>
  </r>
  <r>
    <x v="1"/>
    <x v="1"/>
    <x v="37"/>
  </r>
  <r>
    <x v="1"/>
    <x v="1"/>
    <x v="5"/>
  </r>
  <r>
    <x v="1"/>
    <x v="1"/>
    <x v="8"/>
  </r>
  <r>
    <x v="1"/>
    <x v="1"/>
    <x v="37"/>
  </r>
  <r>
    <x v="1"/>
    <x v="1"/>
    <x v="25"/>
  </r>
  <r>
    <x v="2"/>
    <x v="1"/>
    <x v="53"/>
  </r>
  <r>
    <x v="1"/>
    <x v="1"/>
    <x v="30"/>
  </r>
  <r>
    <x v="2"/>
    <x v="3"/>
    <x v="13"/>
  </r>
  <r>
    <x v="2"/>
    <x v="3"/>
    <x v="3"/>
  </r>
  <r>
    <x v="2"/>
    <x v="1"/>
    <x v="2"/>
  </r>
  <r>
    <x v="2"/>
    <x v="2"/>
    <x v="33"/>
  </r>
  <r>
    <x v="2"/>
    <x v="3"/>
    <x v="7"/>
  </r>
  <r>
    <x v="2"/>
    <x v="3"/>
    <x v="25"/>
  </r>
  <r>
    <x v="1"/>
    <x v="2"/>
    <x v="7"/>
  </r>
  <r>
    <x v="2"/>
    <x v="3"/>
    <x v="54"/>
  </r>
  <r>
    <x v="2"/>
    <x v="1"/>
    <x v="14"/>
  </r>
  <r>
    <x v="2"/>
    <x v="3"/>
    <x v="29"/>
  </r>
  <r>
    <x v="2"/>
    <x v="1"/>
    <x v="11"/>
  </r>
  <r>
    <x v="1"/>
    <x v="2"/>
    <x v="17"/>
  </r>
  <r>
    <x v="1"/>
    <x v="2"/>
    <x v="42"/>
  </r>
  <r>
    <x v="1"/>
    <x v="2"/>
    <x v="55"/>
  </r>
  <r>
    <x v="1"/>
    <x v="1"/>
    <x v="2"/>
  </r>
  <r>
    <x v="2"/>
    <x v="2"/>
    <x v="11"/>
  </r>
  <r>
    <x v="2"/>
    <x v="1"/>
    <x v="56"/>
  </r>
  <r>
    <x v="1"/>
    <x v="2"/>
    <x v="1"/>
  </r>
  <r>
    <x v="1"/>
    <x v="3"/>
    <x v="57"/>
  </r>
  <r>
    <x v="2"/>
    <x v="2"/>
    <x v="25"/>
  </r>
  <r>
    <x v="1"/>
    <x v="1"/>
    <x v="25"/>
  </r>
  <r>
    <x v="1"/>
    <x v="1"/>
    <x v="32"/>
  </r>
  <r>
    <x v="1"/>
    <x v="1"/>
    <x v="5"/>
  </r>
  <r>
    <x v="1"/>
    <x v="1"/>
    <x v="8"/>
  </r>
  <r>
    <x v="1"/>
    <x v="2"/>
    <x v="29"/>
  </r>
  <r>
    <x v="2"/>
    <x v="2"/>
    <x v="32"/>
  </r>
  <r>
    <x v="1"/>
    <x v="3"/>
    <x v="32"/>
  </r>
  <r>
    <x v="2"/>
    <x v="1"/>
    <x v="25"/>
  </r>
  <r>
    <x v="2"/>
    <x v="3"/>
    <x v="25"/>
  </r>
  <r>
    <x v="2"/>
    <x v="3"/>
    <x v="58"/>
  </r>
  <r>
    <x v="2"/>
    <x v="3"/>
    <x v="58"/>
  </r>
  <r>
    <x v="2"/>
    <x v="3"/>
    <x v="17"/>
  </r>
  <r>
    <x v="2"/>
    <x v="2"/>
    <x v="17"/>
  </r>
  <r>
    <x v="2"/>
    <x v="1"/>
    <x v="7"/>
  </r>
  <r>
    <x v="2"/>
    <x v="1"/>
    <x v="37"/>
  </r>
  <r>
    <x v="2"/>
    <x v="1"/>
    <x v="37"/>
  </r>
  <r>
    <x v="1"/>
    <x v="2"/>
    <x v="8"/>
  </r>
  <r>
    <x v="2"/>
    <x v="2"/>
    <x v="25"/>
  </r>
  <r>
    <x v="2"/>
    <x v="1"/>
    <x v="22"/>
  </r>
  <r>
    <x v="1"/>
    <x v="2"/>
    <x v="8"/>
  </r>
  <r>
    <x v="1"/>
    <x v="2"/>
    <x v="55"/>
  </r>
  <r>
    <x v="1"/>
    <x v="1"/>
    <x v="3"/>
  </r>
  <r>
    <x v="1"/>
    <x v="1"/>
    <x v="8"/>
  </r>
  <r>
    <x v="1"/>
    <x v="1"/>
    <x v="37"/>
  </r>
</pivotCacheRecords>
</file>

<file path=xl/pivotCache/pivotCacheRecords3.xml><?xml version="1.0" encoding="utf-8"?>
<pivotCacheRecords xmlns="http://schemas.openxmlformats.org/spreadsheetml/2006/main" xmlns:r="http://schemas.openxmlformats.org/officeDocument/2006/relationships" count="3">
  <r>
    <x v="0"/>
    <n v="16.109701492537312"/>
    <n v="81.5"/>
    <x v="0"/>
  </r>
  <r>
    <x v="1"/>
    <n v="16.131617647058825"/>
    <n v="91.5"/>
    <x v="1"/>
  </r>
  <r>
    <x v="2"/>
    <n v="16.070038910505836"/>
    <n v="101"/>
    <x v="2"/>
  </r>
</pivotCacheRecords>
</file>

<file path=xl/pivotCache/pivotCacheRecords4.xml><?xml version="1.0" encoding="utf-8"?>
<pivotCacheRecords xmlns="http://schemas.openxmlformats.org/spreadsheetml/2006/main" xmlns:r="http://schemas.openxmlformats.org/officeDocument/2006/relationships" count="134">
  <r>
    <x v="0"/>
    <n v="16.8"/>
    <n v="88"/>
  </r>
  <r>
    <x v="1"/>
    <n v="17.600000000000001"/>
    <n v="100"/>
  </r>
  <r>
    <x v="1"/>
    <n v="12"/>
    <n v="100"/>
  </r>
  <r>
    <x v="1"/>
    <n v="16.399999999999999"/>
    <n v="100"/>
  </r>
  <r>
    <x v="1"/>
    <n v="15"/>
    <n v="100"/>
  </r>
  <r>
    <x v="0"/>
    <n v="13.4"/>
    <n v="88"/>
  </r>
  <r>
    <x v="2"/>
    <n v="15.6"/>
    <n v="78.5"/>
  </r>
  <r>
    <x v="0"/>
    <n v="18.399999999999999"/>
    <n v="88"/>
  </r>
  <r>
    <x v="2"/>
    <n v="14.2"/>
    <n v="78.5"/>
  </r>
  <r>
    <x v="1"/>
    <n v="17.8"/>
    <n v="100"/>
  </r>
  <r>
    <x v="1"/>
    <n v="19.2"/>
    <n v="100"/>
  </r>
  <r>
    <x v="1"/>
    <n v="17"/>
    <n v="100"/>
  </r>
  <r>
    <x v="1"/>
    <n v="12.8"/>
    <n v="100"/>
  </r>
  <r>
    <x v="1"/>
    <n v="13.4"/>
    <n v="100"/>
  </r>
  <r>
    <x v="1"/>
    <n v="17.399999999999999"/>
    <n v="100"/>
  </r>
  <r>
    <x v="0"/>
    <n v="15.2"/>
    <n v="88"/>
  </r>
  <r>
    <x v="0"/>
    <n v="17.600000000000001"/>
    <n v="88"/>
  </r>
  <r>
    <x v="1"/>
    <n v="13.6"/>
    <n v="100"/>
  </r>
  <r>
    <x v="0"/>
    <n v="15.4"/>
    <n v="88"/>
  </r>
  <r>
    <x v="2"/>
    <n v="15"/>
    <n v="78.5"/>
  </r>
  <r>
    <x v="1"/>
    <n v="16.2"/>
    <n v="100"/>
  </r>
  <r>
    <x v="1"/>
    <n v="16.2"/>
    <n v="100"/>
  </r>
  <r>
    <x v="1"/>
    <n v="18.399999999999999"/>
    <n v="100"/>
  </r>
  <r>
    <x v="2"/>
    <n v="13"/>
    <n v="78.5"/>
  </r>
  <r>
    <x v="2"/>
    <n v="11.6"/>
    <n v="78.5"/>
  </r>
  <r>
    <x v="2"/>
    <n v="9.6"/>
    <n v="78.5"/>
  </r>
  <r>
    <x v="2"/>
    <n v="15.8"/>
    <n v="78.5"/>
  </r>
  <r>
    <x v="1"/>
    <n v="12.8"/>
    <n v="100"/>
  </r>
  <r>
    <x v="2"/>
    <n v="17"/>
    <n v="78.5"/>
  </r>
  <r>
    <x v="1"/>
    <n v="18.2"/>
    <n v="100"/>
  </r>
  <r>
    <x v="1"/>
    <n v="16.8"/>
    <n v="100"/>
  </r>
  <r>
    <x v="0"/>
    <n v="18"/>
    <n v="88"/>
  </r>
  <r>
    <x v="0"/>
    <n v="13.4"/>
    <n v="88"/>
  </r>
  <r>
    <x v="0"/>
    <n v="16.600000000000001"/>
    <n v="88"/>
  </r>
  <r>
    <x v="0"/>
    <n v="16.600000000000001"/>
    <n v="88"/>
  </r>
  <r>
    <x v="0"/>
    <n v="18.399999999999999"/>
    <n v="88"/>
  </r>
  <r>
    <x v="0"/>
    <n v="11.6"/>
    <n v="88"/>
  </r>
  <r>
    <x v="1"/>
    <n v="15"/>
    <n v="100"/>
  </r>
  <r>
    <x v="1"/>
    <n v="15"/>
    <n v="100"/>
  </r>
  <r>
    <x v="1"/>
    <n v="15"/>
    <n v="100"/>
  </r>
  <r>
    <x v="1"/>
    <n v="17"/>
    <n v="100"/>
  </r>
  <r>
    <x v="2"/>
    <n v="15"/>
    <n v="78.5"/>
  </r>
  <r>
    <x v="1"/>
    <n v="17"/>
    <n v="100"/>
  </r>
  <r>
    <x v="1"/>
    <n v="17"/>
    <n v="100"/>
  </r>
  <r>
    <x v="1"/>
    <n v="15"/>
    <n v="100"/>
  </r>
  <r>
    <x v="0"/>
    <n v="16"/>
    <n v="88"/>
  </r>
  <r>
    <x v="0"/>
    <n v="16"/>
    <n v="88"/>
  </r>
  <r>
    <x v="2"/>
    <n v="19"/>
    <n v="78.5"/>
  </r>
  <r>
    <x v="2"/>
    <n v="15"/>
    <n v="78.5"/>
  </r>
  <r>
    <x v="1"/>
    <n v="11"/>
    <n v="100"/>
  </r>
  <r>
    <x v="1"/>
    <n v="20"/>
    <n v="100"/>
  </r>
  <r>
    <x v="1"/>
    <n v="19"/>
    <n v="100"/>
  </r>
  <r>
    <x v="1"/>
    <n v="17"/>
    <n v="100"/>
  </r>
  <r>
    <x v="2"/>
    <n v="15"/>
    <n v="78.5"/>
  </r>
  <r>
    <x v="2"/>
    <n v="17"/>
    <n v="78.5"/>
  </r>
  <r>
    <x v="1"/>
    <n v="17"/>
    <n v="100"/>
  </r>
  <r>
    <x v="1"/>
    <n v="17"/>
    <n v="100"/>
  </r>
  <r>
    <x v="2"/>
    <n v="14"/>
    <n v="78.5"/>
  </r>
  <r>
    <x v="1"/>
    <n v="10"/>
    <n v="100"/>
  </r>
  <r>
    <x v="2"/>
    <n v="15"/>
    <n v="78.5"/>
  </r>
  <r>
    <x v="2"/>
    <n v="15"/>
    <n v="78.5"/>
  </r>
  <r>
    <x v="1"/>
    <n v="18"/>
    <n v="100"/>
  </r>
  <r>
    <x v="1"/>
    <n v="16"/>
    <n v="100"/>
  </r>
  <r>
    <x v="2"/>
    <n v="16"/>
    <n v="78.5"/>
  </r>
  <r>
    <x v="2"/>
    <n v="15"/>
    <n v="78.5"/>
  </r>
  <r>
    <x v="2"/>
    <n v="15"/>
    <n v="78.5"/>
  </r>
  <r>
    <x v="2"/>
    <n v="11"/>
    <n v="78.5"/>
  </r>
  <r>
    <x v="2"/>
    <n v="12"/>
    <n v="78.5"/>
  </r>
  <r>
    <x v="2"/>
    <n v="18"/>
    <n v="78.5"/>
  </r>
  <r>
    <x v="2"/>
    <n v="17"/>
    <n v="78.5"/>
  </r>
  <r>
    <x v="1"/>
    <n v="15"/>
    <n v="100"/>
  </r>
  <r>
    <x v="1"/>
    <n v="16"/>
    <n v="100"/>
  </r>
  <r>
    <x v="2"/>
    <n v="15"/>
    <n v="78.5"/>
  </r>
  <r>
    <x v="1"/>
    <n v="11"/>
    <n v="100"/>
  </r>
  <r>
    <x v="2"/>
    <n v="20"/>
    <n v="78.5"/>
  </r>
  <r>
    <x v="1"/>
    <n v="11"/>
    <n v="100"/>
  </r>
  <r>
    <x v="2"/>
    <n v="9"/>
    <n v="78.5"/>
  </r>
  <r>
    <x v="2"/>
    <n v="16"/>
    <n v="78.5"/>
  </r>
  <r>
    <x v="2"/>
    <n v="14"/>
    <n v="78.5"/>
  </r>
  <r>
    <x v="1"/>
    <n v="13"/>
    <n v="100"/>
  </r>
  <r>
    <x v="2"/>
    <n v="15"/>
    <n v="78.5"/>
  </r>
  <r>
    <x v="2"/>
    <n v="15"/>
    <n v="78.5"/>
  </r>
  <r>
    <x v="1"/>
    <n v="17"/>
    <n v="100"/>
  </r>
  <r>
    <x v="2"/>
    <n v="11.8"/>
    <n v="78.5"/>
  </r>
  <r>
    <x v="2"/>
    <n v="12"/>
    <n v="78.5"/>
  </r>
  <r>
    <x v="1"/>
    <n v="15.5"/>
    <n v="100"/>
  </r>
  <r>
    <x v="1"/>
    <n v="17.5"/>
    <n v="100"/>
  </r>
  <r>
    <x v="1"/>
    <n v="16"/>
    <n v="100"/>
  </r>
  <r>
    <x v="1"/>
    <n v="14"/>
    <n v="100"/>
  </r>
  <r>
    <x v="1"/>
    <n v="20"/>
    <n v="100"/>
  </r>
  <r>
    <x v="1"/>
    <n v="15.5"/>
    <n v="100"/>
  </r>
  <r>
    <x v="2"/>
    <n v="12"/>
    <n v="78.5"/>
  </r>
  <r>
    <x v="0"/>
    <n v="16"/>
    <n v="88"/>
  </r>
  <r>
    <x v="2"/>
    <n v="16"/>
    <n v="78.5"/>
  </r>
  <r>
    <x v="2"/>
    <n v="14"/>
    <n v="78.5"/>
  </r>
  <r>
    <x v="2"/>
    <n v="16"/>
    <n v="78.5"/>
  </r>
  <r>
    <x v="2"/>
    <n v="16"/>
    <n v="78.5"/>
  </r>
  <r>
    <x v="2"/>
    <n v="18"/>
    <n v="78.5"/>
  </r>
  <r>
    <x v="2"/>
    <n v="14"/>
    <n v="78.5"/>
  </r>
  <r>
    <x v="2"/>
    <n v="20"/>
    <n v="78.5"/>
  </r>
  <r>
    <x v="1"/>
    <n v="16"/>
    <n v="100"/>
  </r>
  <r>
    <x v="2"/>
    <n v="18"/>
    <n v="78.5"/>
  </r>
  <r>
    <x v="0"/>
    <n v="16"/>
    <n v="88"/>
  </r>
  <r>
    <x v="2"/>
    <n v="18"/>
    <n v="78.5"/>
  </r>
  <r>
    <x v="2"/>
    <n v="16"/>
    <n v="78.5"/>
  </r>
  <r>
    <x v="1"/>
    <n v="20"/>
    <n v="100"/>
  </r>
  <r>
    <x v="1"/>
    <n v="16"/>
    <n v="100"/>
  </r>
  <r>
    <x v="1"/>
    <n v="14"/>
    <n v="100"/>
  </r>
  <r>
    <x v="2"/>
    <n v="20"/>
    <n v="78.5"/>
  </r>
  <r>
    <x v="0"/>
    <n v="20"/>
    <n v="88"/>
  </r>
  <r>
    <x v="0"/>
    <n v="12"/>
    <n v="88"/>
  </r>
  <r>
    <x v="0"/>
    <n v="18"/>
    <n v="88"/>
  </r>
  <r>
    <x v="0"/>
    <n v="20"/>
    <n v="88"/>
  </r>
  <r>
    <x v="0"/>
    <n v="16"/>
    <n v="88"/>
  </r>
  <r>
    <x v="0"/>
    <n v="11.6"/>
    <n v="88"/>
  </r>
  <r>
    <x v="2"/>
    <n v="15"/>
    <n v="78.5"/>
  </r>
  <r>
    <x v="2"/>
    <n v="17"/>
    <n v="78.5"/>
  </r>
  <r>
    <x v="2"/>
    <n v="12.6"/>
    <n v="78.5"/>
  </r>
  <r>
    <x v="2"/>
    <n v="12.2"/>
    <n v="78.5"/>
  </r>
  <r>
    <x v="0"/>
    <n v="16.600000000000001"/>
    <n v="88"/>
  </r>
  <r>
    <x v="2"/>
    <n v="16.8"/>
    <n v="78.5"/>
  </r>
  <r>
    <x v="1"/>
    <n v="30"/>
    <n v="100"/>
  </r>
  <r>
    <x v="0"/>
    <n v="16"/>
    <n v="88"/>
  </r>
  <r>
    <x v="0"/>
    <n v="14"/>
    <n v="88"/>
  </r>
  <r>
    <x v="0"/>
    <n v="12"/>
    <n v="88"/>
  </r>
  <r>
    <x v="0"/>
    <n v="18"/>
    <n v="88"/>
  </r>
  <r>
    <x v="2"/>
    <n v="13"/>
    <n v="78.5"/>
  </r>
  <r>
    <x v="1"/>
    <n v="14"/>
    <n v="100"/>
  </r>
  <r>
    <x v="2"/>
    <n v="18"/>
    <n v="78.5"/>
  </r>
  <r>
    <x v="2"/>
    <n v="18"/>
    <n v="78.5"/>
  </r>
  <r>
    <x v="2"/>
    <n v="12.2"/>
    <n v="78.5"/>
  </r>
  <r>
    <x v="0"/>
    <n v="15.6"/>
    <n v="88"/>
  </r>
  <r>
    <x v="0"/>
    <n v="18"/>
    <n v="88"/>
  </r>
  <r>
    <x v="0"/>
    <n v="20"/>
    <n v="88"/>
  </r>
</pivotCacheRecords>
</file>

<file path=xl/pivotCache/pivotCacheRecords5.xml><?xml version="1.0" encoding="utf-8"?>
<pivotCacheRecords xmlns="http://schemas.openxmlformats.org/spreadsheetml/2006/main" xmlns:r="http://schemas.openxmlformats.org/officeDocument/2006/relationships" count="315">
  <r>
    <x v="0"/>
    <x v="0"/>
    <x v="0"/>
  </r>
  <r>
    <x v="1"/>
    <x v="1"/>
    <x v="1"/>
  </r>
  <r>
    <x v="2"/>
    <x v="2"/>
    <x v="2"/>
  </r>
  <r>
    <x v="2"/>
    <x v="2"/>
    <x v="3"/>
  </r>
  <r>
    <x v="2"/>
    <x v="2"/>
    <x v="4"/>
  </r>
  <r>
    <x v="2"/>
    <x v="3"/>
    <x v="5"/>
  </r>
  <r>
    <x v="2"/>
    <x v="2"/>
    <x v="5"/>
  </r>
  <r>
    <x v="2"/>
    <x v="2"/>
    <x v="2"/>
  </r>
  <r>
    <x v="2"/>
    <x v="2"/>
    <x v="4"/>
  </r>
  <r>
    <x v="1"/>
    <x v="1"/>
    <x v="2"/>
  </r>
  <r>
    <x v="2"/>
    <x v="2"/>
    <x v="2"/>
  </r>
  <r>
    <x v="1"/>
    <x v="1"/>
    <x v="2"/>
  </r>
  <r>
    <x v="1"/>
    <x v="2"/>
    <x v="6"/>
  </r>
  <r>
    <x v="1"/>
    <x v="2"/>
    <x v="7"/>
  </r>
  <r>
    <x v="1"/>
    <x v="2"/>
    <x v="3"/>
  </r>
  <r>
    <x v="2"/>
    <x v="1"/>
    <x v="6"/>
  </r>
  <r>
    <x v="1"/>
    <x v="2"/>
    <x v="8"/>
  </r>
  <r>
    <x v="2"/>
    <x v="1"/>
    <x v="2"/>
  </r>
  <r>
    <x v="1"/>
    <x v="2"/>
    <x v="3"/>
  </r>
  <r>
    <x v="1"/>
    <x v="2"/>
    <x v="6"/>
  </r>
  <r>
    <x v="2"/>
    <x v="3"/>
    <x v="2"/>
  </r>
  <r>
    <x v="1"/>
    <x v="2"/>
    <x v="2"/>
  </r>
  <r>
    <x v="2"/>
    <x v="1"/>
    <x v="9"/>
  </r>
  <r>
    <x v="2"/>
    <x v="3"/>
    <x v="10"/>
  </r>
  <r>
    <x v="2"/>
    <x v="2"/>
    <x v="2"/>
  </r>
  <r>
    <x v="2"/>
    <x v="2"/>
    <x v="1"/>
  </r>
  <r>
    <x v="2"/>
    <x v="2"/>
    <x v="6"/>
  </r>
  <r>
    <x v="2"/>
    <x v="3"/>
    <x v="1"/>
  </r>
  <r>
    <x v="2"/>
    <x v="3"/>
    <x v="1"/>
  </r>
  <r>
    <x v="2"/>
    <x v="3"/>
    <x v="1"/>
  </r>
  <r>
    <x v="2"/>
    <x v="2"/>
    <x v="1"/>
  </r>
  <r>
    <x v="1"/>
    <x v="3"/>
    <x v="11"/>
  </r>
  <r>
    <x v="1"/>
    <x v="2"/>
    <x v="12"/>
  </r>
  <r>
    <x v="1"/>
    <x v="3"/>
    <x v="13"/>
  </r>
  <r>
    <x v="2"/>
    <x v="2"/>
    <x v="6"/>
  </r>
  <r>
    <x v="1"/>
    <x v="3"/>
    <x v="14"/>
  </r>
  <r>
    <x v="1"/>
    <x v="3"/>
    <x v="1"/>
  </r>
  <r>
    <x v="1"/>
    <x v="3"/>
    <x v="1"/>
  </r>
  <r>
    <x v="1"/>
    <x v="2"/>
    <x v="1"/>
  </r>
  <r>
    <x v="1"/>
    <x v="3"/>
    <x v="12"/>
  </r>
  <r>
    <x v="1"/>
    <x v="1"/>
    <x v="15"/>
  </r>
  <r>
    <x v="2"/>
    <x v="2"/>
    <x v="8"/>
  </r>
  <r>
    <x v="2"/>
    <x v="2"/>
    <x v="2"/>
  </r>
  <r>
    <x v="2"/>
    <x v="2"/>
    <x v="8"/>
  </r>
  <r>
    <x v="2"/>
    <x v="3"/>
    <x v="8"/>
  </r>
  <r>
    <x v="2"/>
    <x v="2"/>
    <x v="15"/>
  </r>
  <r>
    <x v="2"/>
    <x v="3"/>
    <x v="12"/>
  </r>
  <r>
    <x v="1"/>
    <x v="1"/>
    <x v="8"/>
  </r>
  <r>
    <x v="2"/>
    <x v="2"/>
    <x v="16"/>
  </r>
  <r>
    <x v="2"/>
    <x v="2"/>
    <x v="10"/>
  </r>
  <r>
    <x v="1"/>
    <x v="1"/>
    <x v="17"/>
  </r>
  <r>
    <x v="2"/>
    <x v="2"/>
    <x v="2"/>
  </r>
  <r>
    <x v="2"/>
    <x v="2"/>
    <x v="2"/>
  </r>
  <r>
    <x v="2"/>
    <x v="2"/>
    <x v="18"/>
  </r>
  <r>
    <x v="2"/>
    <x v="2"/>
    <x v="2"/>
  </r>
  <r>
    <x v="2"/>
    <x v="2"/>
    <x v="2"/>
  </r>
  <r>
    <x v="1"/>
    <x v="1"/>
    <x v="12"/>
  </r>
  <r>
    <x v="1"/>
    <x v="2"/>
    <x v="6"/>
  </r>
  <r>
    <x v="2"/>
    <x v="2"/>
    <x v="16"/>
  </r>
  <r>
    <x v="2"/>
    <x v="2"/>
    <x v="6"/>
  </r>
  <r>
    <x v="2"/>
    <x v="2"/>
    <x v="2"/>
  </r>
  <r>
    <x v="2"/>
    <x v="2"/>
    <x v="12"/>
  </r>
  <r>
    <x v="2"/>
    <x v="1"/>
    <x v="2"/>
  </r>
  <r>
    <x v="2"/>
    <x v="1"/>
    <x v="17"/>
  </r>
  <r>
    <x v="1"/>
    <x v="1"/>
    <x v="8"/>
  </r>
  <r>
    <x v="2"/>
    <x v="2"/>
    <x v="8"/>
  </r>
  <r>
    <x v="1"/>
    <x v="3"/>
    <x v="6"/>
  </r>
  <r>
    <x v="2"/>
    <x v="3"/>
    <x v="3"/>
  </r>
  <r>
    <x v="2"/>
    <x v="2"/>
    <x v="2"/>
  </r>
  <r>
    <x v="1"/>
    <x v="2"/>
    <x v="8"/>
  </r>
  <r>
    <x v="1"/>
    <x v="2"/>
    <x v="8"/>
  </r>
  <r>
    <x v="2"/>
    <x v="1"/>
    <x v="8"/>
  </r>
  <r>
    <x v="1"/>
    <x v="3"/>
    <x v="12"/>
  </r>
  <r>
    <x v="1"/>
    <x v="3"/>
    <x v="1"/>
  </r>
  <r>
    <x v="1"/>
    <x v="3"/>
    <x v="11"/>
  </r>
  <r>
    <x v="1"/>
    <x v="3"/>
    <x v="11"/>
  </r>
  <r>
    <x v="1"/>
    <x v="3"/>
    <x v="6"/>
  </r>
  <r>
    <x v="1"/>
    <x v="2"/>
    <x v="2"/>
  </r>
  <r>
    <x v="1"/>
    <x v="1"/>
    <x v="11"/>
  </r>
  <r>
    <x v="1"/>
    <x v="1"/>
    <x v="8"/>
  </r>
  <r>
    <x v="2"/>
    <x v="3"/>
    <x v="8"/>
  </r>
  <r>
    <x v="1"/>
    <x v="1"/>
    <x v="6"/>
  </r>
  <r>
    <x v="1"/>
    <x v="2"/>
    <x v="19"/>
  </r>
  <r>
    <x v="2"/>
    <x v="3"/>
    <x v="2"/>
  </r>
  <r>
    <x v="1"/>
    <x v="3"/>
    <x v="12"/>
  </r>
  <r>
    <x v="1"/>
    <x v="3"/>
    <x v="13"/>
  </r>
  <r>
    <x v="1"/>
    <x v="3"/>
    <x v="1"/>
  </r>
  <r>
    <x v="1"/>
    <x v="1"/>
    <x v="2"/>
  </r>
  <r>
    <x v="2"/>
    <x v="3"/>
    <x v="9"/>
  </r>
  <r>
    <x v="2"/>
    <x v="1"/>
    <x v="6"/>
  </r>
  <r>
    <x v="1"/>
    <x v="1"/>
    <x v="6"/>
  </r>
  <r>
    <x v="2"/>
    <x v="3"/>
    <x v="8"/>
  </r>
  <r>
    <x v="2"/>
    <x v="2"/>
    <x v="6"/>
  </r>
  <r>
    <x v="1"/>
    <x v="3"/>
    <x v="4"/>
  </r>
  <r>
    <x v="1"/>
    <x v="2"/>
    <x v="1"/>
  </r>
  <r>
    <x v="1"/>
    <x v="2"/>
    <x v="1"/>
  </r>
  <r>
    <x v="1"/>
    <x v="2"/>
    <x v="2"/>
  </r>
  <r>
    <x v="1"/>
    <x v="2"/>
    <x v="8"/>
  </r>
  <r>
    <x v="1"/>
    <x v="2"/>
    <x v="6"/>
  </r>
  <r>
    <x v="1"/>
    <x v="2"/>
    <x v="6"/>
  </r>
  <r>
    <x v="1"/>
    <x v="2"/>
    <x v="2"/>
  </r>
  <r>
    <x v="1"/>
    <x v="3"/>
    <x v="2"/>
  </r>
  <r>
    <x v="2"/>
    <x v="2"/>
    <x v="9"/>
  </r>
  <r>
    <x v="2"/>
    <x v="2"/>
    <x v="6"/>
  </r>
  <r>
    <x v="2"/>
    <x v="2"/>
    <x v="13"/>
  </r>
  <r>
    <x v="1"/>
    <x v="2"/>
    <x v="8"/>
  </r>
  <r>
    <x v="2"/>
    <x v="1"/>
    <x v="12"/>
  </r>
  <r>
    <x v="2"/>
    <x v="1"/>
    <x v="20"/>
  </r>
  <r>
    <x v="2"/>
    <x v="3"/>
    <x v="6"/>
  </r>
  <r>
    <x v="2"/>
    <x v="3"/>
    <x v="12"/>
  </r>
  <r>
    <x v="1"/>
    <x v="1"/>
    <x v="1"/>
  </r>
  <r>
    <x v="1"/>
    <x v="1"/>
    <x v="12"/>
  </r>
  <r>
    <x v="1"/>
    <x v="1"/>
    <x v="9"/>
  </r>
  <r>
    <x v="2"/>
    <x v="1"/>
    <x v="6"/>
  </r>
  <r>
    <x v="2"/>
    <x v="2"/>
    <x v="9"/>
  </r>
  <r>
    <x v="2"/>
    <x v="2"/>
    <x v="9"/>
  </r>
  <r>
    <x v="2"/>
    <x v="2"/>
    <x v="12"/>
  </r>
  <r>
    <x v="2"/>
    <x v="2"/>
    <x v="8"/>
  </r>
  <r>
    <x v="2"/>
    <x v="2"/>
    <x v="2"/>
  </r>
  <r>
    <x v="1"/>
    <x v="2"/>
    <x v="1"/>
  </r>
  <r>
    <x v="2"/>
    <x v="3"/>
    <x v="1"/>
  </r>
  <r>
    <x v="1"/>
    <x v="2"/>
    <x v="1"/>
  </r>
  <r>
    <x v="2"/>
    <x v="2"/>
    <x v="8"/>
  </r>
  <r>
    <x v="2"/>
    <x v="2"/>
    <x v="2"/>
  </r>
  <r>
    <x v="2"/>
    <x v="2"/>
    <x v="3"/>
  </r>
  <r>
    <x v="2"/>
    <x v="1"/>
    <x v="12"/>
  </r>
  <r>
    <x v="2"/>
    <x v="2"/>
    <x v="6"/>
  </r>
  <r>
    <x v="2"/>
    <x v="2"/>
    <x v="2"/>
  </r>
  <r>
    <x v="1"/>
    <x v="3"/>
    <x v="11"/>
  </r>
  <r>
    <x v="2"/>
    <x v="3"/>
    <x v="2"/>
  </r>
  <r>
    <x v="2"/>
    <x v="2"/>
    <x v="2"/>
  </r>
  <r>
    <x v="2"/>
    <x v="1"/>
    <x v="12"/>
  </r>
  <r>
    <x v="2"/>
    <x v="3"/>
    <x v="1"/>
  </r>
  <r>
    <x v="2"/>
    <x v="3"/>
    <x v="6"/>
  </r>
  <r>
    <x v="2"/>
    <x v="3"/>
    <x v="8"/>
  </r>
  <r>
    <x v="1"/>
    <x v="1"/>
    <x v="8"/>
  </r>
  <r>
    <x v="2"/>
    <x v="2"/>
    <x v="6"/>
  </r>
  <r>
    <x v="1"/>
    <x v="2"/>
    <x v="8"/>
  </r>
  <r>
    <x v="1"/>
    <x v="3"/>
    <x v="6"/>
  </r>
  <r>
    <x v="1"/>
    <x v="2"/>
    <x v="2"/>
  </r>
  <r>
    <x v="2"/>
    <x v="2"/>
    <x v="8"/>
  </r>
  <r>
    <x v="2"/>
    <x v="1"/>
    <x v="1"/>
  </r>
  <r>
    <x v="2"/>
    <x v="3"/>
    <x v="12"/>
  </r>
  <r>
    <x v="1"/>
    <x v="3"/>
    <x v="8"/>
  </r>
  <r>
    <x v="1"/>
    <x v="2"/>
    <x v="12"/>
  </r>
  <r>
    <x v="1"/>
    <x v="2"/>
    <x v="9"/>
  </r>
  <r>
    <x v="1"/>
    <x v="3"/>
    <x v="8"/>
  </r>
  <r>
    <x v="1"/>
    <x v="3"/>
    <x v="6"/>
  </r>
  <r>
    <x v="1"/>
    <x v="3"/>
    <x v="8"/>
  </r>
  <r>
    <x v="1"/>
    <x v="3"/>
    <x v="8"/>
  </r>
  <r>
    <x v="1"/>
    <x v="3"/>
    <x v="21"/>
  </r>
  <r>
    <x v="2"/>
    <x v="1"/>
    <x v="22"/>
  </r>
  <r>
    <x v="2"/>
    <x v="3"/>
    <x v="9"/>
  </r>
  <r>
    <x v="2"/>
    <x v="2"/>
    <x v="2"/>
  </r>
  <r>
    <x v="2"/>
    <x v="2"/>
    <x v="12"/>
  </r>
  <r>
    <x v="2"/>
    <x v="2"/>
    <x v="2"/>
  </r>
  <r>
    <x v="1"/>
    <x v="3"/>
    <x v="21"/>
  </r>
  <r>
    <x v="2"/>
    <x v="3"/>
    <x v="22"/>
  </r>
  <r>
    <x v="2"/>
    <x v="3"/>
    <x v="23"/>
  </r>
  <r>
    <x v="2"/>
    <x v="1"/>
    <x v="1"/>
  </r>
  <r>
    <x v="1"/>
    <x v="3"/>
    <x v="1"/>
  </r>
  <r>
    <x v="2"/>
    <x v="2"/>
    <x v="2"/>
  </r>
  <r>
    <x v="1"/>
    <x v="1"/>
    <x v="9"/>
  </r>
  <r>
    <x v="2"/>
    <x v="3"/>
    <x v="11"/>
  </r>
  <r>
    <x v="2"/>
    <x v="1"/>
    <x v="6"/>
  </r>
  <r>
    <x v="2"/>
    <x v="1"/>
    <x v="12"/>
  </r>
  <r>
    <x v="2"/>
    <x v="1"/>
    <x v="6"/>
  </r>
  <r>
    <x v="1"/>
    <x v="1"/>
    <x v="11"/>
  </r>
  <r>
    <x v="2"/>
    <x v="2"/>
    <x v="6"/>
  </r>
  <r>
    <x v="1"/>
    <x v="2"/>
    <x v="2"/>
  </r>
  <r>
    <x v="1"/>
    <x v="1"/>
    <x v="8"/>
  </r>
  <r>
    <x v="1"/>
    <x v="3"/>
    <x v="6"/>
  </r>
  <r>
    <x v="1"/>
    <x v="3"/>
    <x v="9"/>
  </r>
  <r>
    <x v="1"/>
    <x v="2"/>
    <x v="3"/>
  </r>
  <r>
    <x v="1"/>
    <x v="2"/>
    <x v="3"/>
  </r>
  <r>
    <x v="1"/>
    <x v="2"/>
    <x v="3"/>
  </r>
  <r>
    <x v="1"/>
    <x v="2"/>
    <x v="9"/>
  </r>
  <r>
    <x v="1"/>
    <x v="2"/>
    <x v="9"/>
  </r>
  <r>
    <x v="2"/>
    <x v="1"/>
    <x v="1"/>
  </r>
  <r>
    <x v="2"/>
    <x v="1"/>
    <x v="8"/>
  </r>
  <r>
    <x v="1"/>
    <x v="2"/>
    <x v="9"/>
  </r>
  <r>
    <x v="2"/>
    <x v="2"/>
    <x v="2"/>
  </r>
  <r>
    <x v="2"/>
    <x v="2"/>
    <x v="1"/>
  </r>
  <r>
    <x v="2"/>
    <x v="2"/>
    <x v="8"/>
  </r>
  <r>
    <x v="2"/>
    <x v="2"/>
    <x v="11"/>
  </r>
  <r>
    <x v="2"/>
    <x v="2"/>
    <x v="9"/>
  </r>
  <r>
    <x v="1"/>
    <x v="1"/>
    <x v="13"/>
  </r>
  <r>
    <x v="1"/>
    <x v="1"/>
    <x v="12"/>
  </r>
  <r>
    <x v="2"/>
    <x v="1"/>
    <x v="1"/>
  </r>
  <r>
    <x v="2"/>
    <x v="3"/>
    <x v="12"/>
  </r>
  <r>
    <x v="2"/>
    <x v="3"/>
    <x v="8"/>
  </r>
  <r>
    <x v="2"/>
    <x v="3"/>
    <x v="11"/>
  </r>
  <r>
    <x v="1"/>
    <x v="2"/>
    <x v="6"/>
  </r>
  <r>
    <x v="1"/>
    <x v="2"/>
    <x v="3"/>
  </r>
  <r>
    <x v="1"/>
    <x v="2"/>
    <x v="6"/>
  </r>
  <r>
    <x v="2"/>
    <x v="2"/>
    <x v="1"/>
  </r>
  <r>
    <x v="2"/>
    <x v="2"/>
    <x v="1"/>
  </r>
  <r>
    <x v="2"/>
    <x v="2"/>
    <x v="10"/>
  </r>
  <r>
    <x v="1"/>
    <x v="2"/>
    <x v="1"/>
  </r>
  <r>
    <x v="1"/>
    <x v="2"/>
    <x v="24"/>
  </r>
  <r>
    <x v="1"/>
    <x v="2"/>
    <x v="9"/>
  </r>
  <r>
    <x v="1"/>
    <x v="3"/>
    <x v="6"/>
  </r>
  <r>
    <x v="1"/>
    <x v="2"/>
    <x v="6"/>
  </r>
  <r>
    <x v="1"/>
    <x v="3"/>
    <x v="12"/>
  </r>
  <r>
    <x v="1"/>
    <x v="2"/>
    <x v="12"/>
  </r>
  <r>
    <x v="1"/>
    <x v="2"/>
    <x v="2"/>
  </r>
  <r>
    <x v="1"/>
    <x v="1"/>
    <x v="6"/>
  </r>
  <r>
    <x v="1"/>
    <x v="2"/>
    <x v="9"/>
  </r>
  <r>
    <x v="1"/>
    <x v="2"/>
    <x v="15"/>
  </r>
  <r>
    <x v="2"/>
    <x v="3"/>
    <x v="1"/>
  </r>
  <r>
    <x v="2"/>
    <x v="2"/>
    <x v="17"/>
  </r>
  <r>
    <x v="2"/>
    <x v="2"/>
    <x v="16"/>
  </r>
  <r>
    <x v="2"/>
    <x v="3"/>
    <x v="7"/>
  </r>
  <r>
    <x v="2"/>
    <x v="2"/>
    <x v="6"/>
  </r>
  <r>
    <x v="1"/>
    <x v="3"/>
    <x v="8"/>
  </r>
  <r>
    <x v="1"/>
    <x v="2"/>
    <x v="14"/>
  </r>
  <r>
    <x v="1"/>
    <x v="2"/>
    <x v="12"/>
  </r>
  <r>
    <x v="2"/>
    <x v="3"/>
    <x v="22"/>
  </r>
  <r>
    <x v="2"/>
    <x v="3"/>
    <x v="25"/>
  </r>
  <r>
    <x v="2"/>
    <x v="3"/>
    <x v="7"/>
  </r>
  <r>
    <x v="2"/>
    <x v="3"/>
    <x v="26"/>
  </r>
  <r>
    <x v="2"/>
    <x v="2"/>
    <x v="11"/>
  </r>
  <r>
    <x v="2"/>
    <x v="2"/>
    <x v="7"/>
  </r>
  <r>
    <x v="2"/>
    <x v="2"/>
    <x v="22"/>
  </r>
  <r>
    <x v="2"/>
    <x v="2"/>
    <x v="27"/>
  </r>
  <r>
    <x v="2"/>
    <x v="2"/>
    <x v="7"/>
  </r>
  <r>
    <x v="2"/>
    <x v="2"/>
    <x v="11"/>
  </r>
  <r>
    <x v="2"/>
    <x v="3"/>
    <x v="28"/>
  </r>
  <r>
    <x v="1"/>
    <x v="3"/>
    <x v="12"/>
  </r>
  <r>
    <x v="1"/>
    <x v="3"/>
    <x v="12"/>
  </r>
  <r>
    <x v="1"/>
    <x v="3"/>
    <x v="8"/>
  </r>
  <r>
    <x v="1"/>
    <x v="2"/>
    <x v="13"/>
  </r>
  <r>
    <x v="1"/>
    <x v="3"/>
    <x v="9"/>
  </r>
  <r>
    <x v="1"/>
    <x v="1"/>
    <x v="13"/>
  </r>
  <r>
    <x v="1"/>
    <x v="1"/>
    <x v="11"/>
  </r>
  <r>
    <x v="2"/>
    <x v="2"/>
    <x v="1"/>
  </r>
  <r>
    <x v="1"/>
    <x v="2"/>
    <x v="1"/>
  </r>
  <r>
    <x v="2"/>
    <x v="2"/>
    <x v="1"/>
  </r>
  <r>
    <x v="1"/>
    <x v="2"/>
    <x v="3"/>
  </r>
  <r>
    <x v="2"/>
    <x v="3"/>
    <x v="2"/>
  </r>
  <r>
    <x v="2"/>
    <x v="3"/>
    <x v="19"/>
  </r>
  <r>
    <x v="2"/>
    <x v="3"/>
    <x v="1"/>
  </r>
  <r>
    <x v="1"/>
    <x v="3"/>
    <x v="29"/>
  </r>
  <r>
    <x v="2"/>
    <x v="3"/>
    <x v="10"/>
  </r>
  <r>
    <x v="2"/>
    <x v="1"/>
    <x v="16"/>
  </r>
  <r>
    <x v="2"/>
    <x v="1"/>
    <x v="16"/>
  </r>
  <r>
    <x v="2"/>
    <x v="1"/>
    <x v="18"/>
  </r>
  <r>
    <x v="2"/>
    <x v="1"/>
    <x v="4"/>
  </r>
  <r>
    <x v="2"/>
    <x v="3"/>
    <x v="9"/>
  </r>
  <r>
    <x v="2"/>
    <x v="1"/>
    <x v="11"/>
  </r>
  <r>
    <x v="2"/>
    <x v="1"/>
    <x v="6"/>
  </r>
  <r>
    <x v="1"/>
    <x v="2"/>
    <x v="6"/>
  </r>
  <r>
    <x v="1"/>
    <x v="2"/>
    <x v="2"/>
  </r>
  <r>
    <x v="1"/>
    <x v="2"/>
    <x v="8"/>
  </r>
  <r>
    <x v="1"/>
    <x v="2"/>
    <x v="8"/>
  </r>
  <r>
    <x v="1"/>
    <x v="2"/>
    <x v="6"/>
  </r>
  <r>
    <x v="1"/>
    <x v="2"/>
    <x v="6"/>
  </r>
  <r>
    <x v="1"/>
    <x v="1"/>
    <x v="6"/>
  </r>
  <r>
    <x v="1"/>
    <x v="3"/>
    <x v="6"/>
  </r>
  <r>
    <x v="1"/>
    <x v="2"/>
    <x v="1"/>
  </r>
  <r>
    <x v="1"/>
    <x v="1"/>
    <x v="2"/>
  </r>
  <r>
    <x v="1"/>
    <x v="2"/>
    <x v="29"/>
  </r>
  <r>
    <x v="1"/>
    <x v="2"/>
    <x v="6"/>
  </r>
  <r>
    <x v="1"/>
    <x v="2"/>
    <x v="1"/>
  </r>
  <r>
    <x v="1"/>
    <x v="3"/>
    <x v="3"/>
  </r>
  <r>
    <x v="1"/>
    <x v="3"/>
    <x v="6"/>
  </r>
  <r>
    <x v="2"/>
    <x v="3"/>
    <x v="6"/>
  </r>
  <r>
    <x v="1"/>
    <x v="3"/>
    <x v="5"/>
  </r>
  <r>
    <x v="1"/>
    <x v="1"/>
    <x v="9"/>
  </r>
  <r>
    <x v="1"/>
    <x v="1"/>
    <x v="2"/>
  </r>
  <r>
    <x v="2"/>
    <x v="1"/>
    <x v="6"/>
  </r>
  <r>
    <x v="2"/>
    <x v="3"/>
    <x v="13"/>
  </r>
  <r>
    <x v="1"/>
    <x v="1"/>
    <x v="30"/>
  </r>
  <r>
    <x v="1"/>
    <x v="1"/>
    <x v="9"/>
  </r>
  <r>
    <x v="1"/>
    <x v="1"/>
    <x v="2"/>
  </r>
  <r>
    <x v="2"/>
    <x v="1"/>
    <x v="6"/>
  </r>
  <r>
    <x v="2"/>
    <x v="3"/>
    <x v="13"/>
  </r>
  <r>
    <x v="1"/>
    <x v="1"/>
    <x v="30"/>
  </r>
  <r>
    <x v="1"/>
    <x v="1"/>
    <x v="9"/>
  </r>
  <r>
    <x v="1"/>
    <x v="2"/>
    <x v="8"/>
  </r>
  <r>
    <x v="2"/>
    <x v="2"/>
    <x v="19"/>
  </r>
  <r>
    <x v="2"/>
    <x v="3"/>
    <x v="1"/>
  </r>
  <r>
    <x v="2"/>
    <x v="3"/>
    <x v="3"/>
  </r>
  <r>
    <x v="1"/>
    <x v="2"/>
    <x v="12"/>
  </r>
  <r>
    <x v="2"/>
    <x v="2"/>
    <x v="8"/>
  </r>
  <r>
    <x v="1"/>
    <x v="2"/>
    <x v="2"/>
  </r>
  <r>
    <x v="2"/>
    <x v="3"/>
    <x v="1"/>
  </r>
  <r>
    <x v="2"/>
    <x v="1"/>
    <x v="29"/>
  </r>
  <r>
    <x v="2"/>
    <x v="1"/>
    <x v="29"/>
  </r>
  <r>
    <x v="1"/>
    <x v="2"/>
    <x v="3"/>
  </r>
  <r>
    <x v="2"/>
    <x v="2"/>
    <x v="3"/>
  </r>
  <r>
    <x v="1"/>
    <x v="2"/>
    <x v="3"/>
  </r>
  <r>
    <x v="2"/>
    <x v="2"/>
    <x v="3"/>
  </r>
  <r>
    <x v="2"/>
    <x v="2"/>
    <x v="3"/>
  </r>
  <r>
    <x v="1"/>
    <x v="1"/>
    <x v="8"/>
  </r>
  <r>
    <x v="1"/>
    <x v="1"/>
    <x v="1"/>
  </r>
  <r>
    <x v="1"/>
    <x v="2"/>
    <x v="9"/>
  </r>
  <r>
    <x v="1"/>
    <x v="2"/>
    <x v="12"/>
  </r>
  <r>
    <x v="1"/>
    <x v="1"/>
    <x v="7"/>
  </r>
  <r>
    <x v="1"/>
    <x v="3"/>
    <x v="21"/>
  </r>
  <r>
    <x v="1"/>
    <x v="2"/>
    <x v="9"/>
  </r>
  <r>
    <x v="1"/>
    <x v="2"/>
    <x v="3"/>
  </r>
  <r>
    <x v="2"/>
    <x v="2"/>
    <x v="12"/>
  </r>
  <r>
    <x v="2"/>
    <x v="3"/>
    <x v="3"/>
  </r>
  <r>
    <x v="1"/>
    <x v="1"/>
    <x v="1"/>
  </r>
  <r>
    <x v="1"/>
    <x v="2"/>
    <x v="6"/>
  </r>
  <r>
    <x v="2"/>
    <x v="2"/>
    <x v="6"/>
  </r>
  <r>
    <x v="2"/>
    <x v="2"/>
    <x v="8"/>
  </r>
  <r>
    <x v="1"/>
    <x v="2"/>
    <x v="3"/>
  </r>
  <r>
    <x v="1"/>
    <x v="2"/>
    <x v="12"/>
  </r>
  <r>
    <x v="1"/>
    <x v="1"/>
    <x v="7"/>
  </r>
  <r>
    <x v="1"/>
    <x v="2"/>
    <x v="3"/>
  </r>
  <r>
    <x v="1"/>
    <x v="3"/>
    <x v="29"/>
  </r>
  <r>
    <x v="1"/>
    <x v="2"/>
    <x v="29"/>
  </r>
  <r>
    <x v="1"/>
    <x v="2"/>
    <x v="2"/>
  </r>
</pivotCacheRecords>
</file>

<file path=xl/pivotCache/pivotCacheRecords6.xml><?xml version="1.0" encoding="utf-8"?>
<pivotCacheRecords xmlns="http://schemas.openxmlformats.org/spreadsheetml/2006/main" xmlns:r="http://schemas.openxmlformats.org/officeDocument/2006/relationships" count="315">
  <r>
    <x v="0"/>
    <x v="0"/>
    <x v="0"/>
  </r>
  <r>
    <x v="1"/>
    <x v="1"/>
    <x v="1"/>
  </r>
  <r>
    <x v="2"/>
    <x v="2"/>
    <x v="2"/>
  </r>
  <r>
    <x v="2"/>
    <x v="2"/>
    <x v="3"/>
  </r>
  <r>
    <x v="2"/>
    <x v="2"/>
    <x v="4"/>
  </r>
  <r>
    <x v="2"/>
    <x v="3"/>
    <x v="5"/>
  </r>
  <r>
    <x v="2"/>
    <x v="2"/>
    <x v="5"/>
  </r>
  <r>
    <x v="2"/>
    <x v="2"/>
    <x v="2"/>
  </r>
  <r>
    <x v="2"/>
    <x v="2"/>
    <x v="4"/>
  </r>
  <r>
    <x v="1"/>
    <x v="1"/>
    <x v="2"/>
  </r>
  <r>
    <x v="2"/>
    <x v="2"/>
    <x v="2"/>
  </r>
  <r>
    <x v="1"/>
    <x v="1"/>
    <x v="2"/>
  </r>
  <r>
    <x v="1"/>
    <x v="2"/>
    <x v="6"/>
  </r>
  <r>
    <x v="1"/>
    <x v="2"/>
    <x v="7"/>
  </r>
  <r>
    <x v="1"/>
    <x v="2"/>
    <x v="3"/>
  </r>
  <r>
    <x v="2"/>
    <x v="1"/>
    <x v="6"/>
  </r>
  <r>
    <x v="1"/>
    <x v="2"/>
    <x v="8"/>
  </r>
  <r>
    <x v="2"/>
    <x v="1"/>
    <x v="2"/>
  </r>
  <r>
    <x v="1"/>
    <x v="2"/>
    <x v="3"/>
  </r>
  <r>
    <x v="1"/>
    <x v="2"/>
    <x v="6"/>
  </r>
  <r>
    <x v="2"/>
    <x v="3"/>
    <x v="2"/>
  </r>
  <r>
    <x v="1"/>
    <x v="2"/>
    <x v="2"/>
  </r>
  <r>
    <x v="2"/>
    <x v="1"/>
    <x v="9"/>
  </r>
  <r>
    <x v="2"/>
    <x v="3"/>
    <x v="10"/>
  </r>
  <r>
    <x v="2"/>
    <x v="2"/>
    <x v="2"/>
  </r>
  <r>
    <x v="2"/>
    <x v="2"/>
    <x v="1"/>
  </r>
  <r>
    <x v="2"/>
    <x v="2"/>
    <x v="6"/>
  </r>
  <r>
    <x v="2"/>
    <x v="3"/>
    <x v="1"/>
  </r>
  <r>
    <x v="2"/>
    <x v="3"/>
    <x v="1"/>
  </r>
  <r>
    <x v="2"/>
    <x v="3"/>
    <x v="1"/>
  </r>
  <r>
    <x v="2"/>
    <x v="2"/>
    <x v="1"/>
  </r>
  <r>
    <x v="1"/>
    <x v="3"/>
    <x v="11"/>
  </r>
  <r>
    <x v="1"/>
    <x v="2"/>
    <x v="12"/>
  </r>
  <r>
    <x v="1"/>
    <x v="3"/>
    <x v="13"/>
  </r>
  <r>
    <x v="2"/>
    <x v="2"/>
    <x v="6"/>
  </r>
  <r>
    <x v="1"/>
    <x v="3"/>
    <x v="14"/>
  </r>
  <r>
    <x v="1"/>
    <x v="3"/>
    <x v="1"/>
  </r>
  <r>
    <x v="1"/>
    <x v="3"/>
    <x v="1"/>
  </r>
  <r>
    <x v="1"/>
    <x v="2"/>
    <x v="1"/>
  </r>
  <r>
    <x v="1"/>
    <x v="3"/>
    <x v="12"/>
  </r>
  <r>
    <x v="1"/>
    <x v="1"/>
    <x v="15"/>
  </r>
  <r>
    <x v="2"/>
    <x v="2"/>
    <x v="8"/>
  </r>
  <r>
    <x v="2"/>
    <x v="2"/>
    <x v="2"/>
  </r>
  <r>
    <x v="2"/>
    <x v="2"/>
    <x v="8"/>
  </r>
  <r>
    <x v="2"/>
    <x v="3"/>
    <x v="8"/>
  </r>
  <r>
    <x v="2"/>
    <x v="2"/>
    <x v="15"/>
  </r>
  <r>
    <x v="2"/>
    <x v="3"/>
    <x v="12"/>
  </r>
  <r>
    <x v="1"/>
    <x v="1"/>
    <x v="8"/>
  </r>
  <r>
    <x v="2"/>
    <x v="2"/>
    <x v="16"/>
  </r>
  <r>
    <x v="2"/>
    <x v="2"/>
    <x v="10"/>
  </r>
  <r>
    <x v="1"/>
    <x v="1"/>
    <x v="17"/>
  </r>
  <r>
    <x v="2"/>
    <x v="2"/>
    <x v="2"/>
  </r>
  <r>
    <x v="2"/>
    <x v="2"/>
    <x v="2"/>
  </r>
  <r>
    <x v="2"/>
    <x v="2"/>
    <x v="18"/>
  </r>
  <r>
    <x v="2"/>
    <x v="2"/>
    <x v="2"/>
  </r>
  <r>
    <x v="2"/>
    <x v="2"/>
    <x v="2"/>
  </r>
  <r>
    <x v="1"/>
    <x v="1"/>
    <x v="12"/>
  </r>
  <r>
    <x v="1"/>
    <x v="2"/>
    <x v="6"/>
  </r>
  <r>
    <x v="2"/>
    <x v="2"/>
    <x v="16"/>
  </r>
  <r>
    <x v="2"/>
    <x v="2"/>
    <x v="6"/>
  </r>
  <r>
    <x v="2"/>
    <x v="2"/>
    <x v="2"/>
  </r>
  <r>
    <x v="2"/>
    <x v="2"/>
    <x v="12"/>
  </r>
  <r>
    <x v="2"/>
    <x v="1"/>
    <x v="2"/>
  </r>
  <r>
    <x v="2"/>
    <x v="1"/>
    <x v="17"/>
  </r>
  <r>
    <x v="1"/>
    <x v="1"/>
    <x v="8"/>
  </r>
  <r>
    <x v="2"/>
    <x v="2"/>
    <x v="8"/>
  </r>
  <r>
    <x v="1"/>
    <x v="3"/>
    <x v="6"/>
  </r>
  <r>
    <x v="2"/>
    <x v="3"/>
    <x v="3"/>
  </r>
  <r>
    <x v="2"/>
    <x v="2"/>
    <x v="2"/>
  </r>
  <r>
    <x v="1"/>
    <x v="2"/>
    <x v="8"/>
  </r>
  <r>
    <x v="1"/>
    <x v="2"/>
    <x v="8"/>
  </r>
  <r>
    <x v="2"/>
    <x v="1"/>
    <x v="8"/>
  </r>
  <r>
    <x v="1"/>
    <x v="3"/>
    <x v="12"/>
  </r>
  <r>
    <x v="1"/>
    <x v="3"/>
    <x v="1"/>
  </r>
  <r>
    <x v="1"/>
    <x v="3"/>
    <x v="11"/>
  </r>
  <r>
    <x v="1"/>
    <x v="3"/>
    <x v="11"/>
  </r>
  <r>
    <x v="1"/>
    <x v="3"/>
    <x v="6"/>
  </r>
  <r>
    <x v="1"/>
    <x v="2"/>
    <x v="2"/>
  </r>
  <r>
    <x v="1"/>
    <x v="1"/>
    <x v="11"/>
  </r>
  <r>
    <x v="1"/>
    <x v="1"/>
    <x v="8"/>
  </r>
  <r>
    <x v="2"/>
    <x v="3"/>
    <x v="8"/>
  </r>
  <r>
    <x v="1"/>
    <x v="1"/>
    <x v="6"/>
  </r>
  <r>
    <x v="1"/>
    <x v="2"/>
    <x v="19"/>
  </r>
  <r>
    <x v="2"/>
    <x v="3"/>
    <x v="2"/>
  </r>
  <r>
    <x v="1"/>
    <x v="3"/>
    <x v="12"/>
  </r>
  <r>
    <x v="1"/>
    <x v="3"/>
    <x v="13"/>
  </r>
  <r>
    <x v="1"/>
    <x v="3"/>
    <x v="1"/>
  </r>
  <r>
    <x v="1"/>
    <x v="1"/>
    <x v="2"/>
  </r>
  <r>
    <x v="2"/>
    <x v="3"/>
    <x v="9"/>
  </r>
  <r>
    <x v="2"/>
    <x v="1"/>
    <x v="6"/>
  </r>
  <r>
    <x v="1"/>
    <x v="1"/>
    <x v="6"/>
  </r>
  <r>
    <x v="2"/>
    <x v="3"/>
    <x v="8"/>
  </r>
  <r>
    <x v="2"/>
    <x v="2"/>
    <x v="6"/>
  </r>
  <r>
    <x v="1"/>
    <x v="3"/>
    <x v="4"/>
  </r>
  <r>
    <x v="1"/>
    <x v="2"/>
    <x v="1"/>
  </r>
  <r>
    <x v="1"/>
    <x v="2"/>
    <x v="1"/>
  </r>
  <r>
    <x v="1"/>
    <x v="2"/>
    <x v="2"/>
  </r>
  <r>
    <x v="1"/>
    <x v="2"/>
    <x v="8"/>
  </r>
  <r>
    <x v="1"/>
    <x v="2"/>
    <x v="6"/>
  </r>
  <r>
    <x v="1"/>
    <x v="2"/>
    <x v="6"/>
  </r>
  <r>
    <x v="1"/>
    <x v="2"/>
    <x v="2"/>
  </r>
  <r>
    <x v="1"/>
    <x v="3"/>
    <x v="2"/>
  </r>
  <r>
    <x v="2"/>
    <x v="2"/>
    <x v="9"/>
  </r>
  <r>
    <x v="2"/>
    <x v="2"/>
    <x v="6"/>
  </r>
  <r>
    <x v="2"/>
    <x v="2"/>
    <x v="13"/>
  </r>
  <r>
    <x v="1"/>
    <x v="2"/>
    <x v="8"/>
  </r>
  <r>
    <x v="2"/>
    <x v="1"/>
    <x v="12"/>
  </r>
  <r>
    <x v="2"/>
    <x v="1"/>
    <x v="20"/>
  </r>
  <r>
    <x v="2"/>
    <x v="3"/>
    <x v="6"/>
  </r>
  <r>
    <x v="2"/>
    <x v="3"/>
    <x v="12"/>
  </r>
  <r>
    <x v="1"/>
    <x v="1"/>
    <x v="1"/>
  </r>
  <r>
    <x v="1"/>
    <x v="1"/>
    <x v="12"/>
  </r>
  <r>
    <x v="1"/>
    <x v="1"/>
    <x v="9"/>
  </r>
  <r>
    <x v="2"/>
    <x v="1"/>
    <x v="6"/>
  </r>
  <r>
    <x v="2"/>
    <x v="2"/>
    <x v="9"/>
  </r>
  <r>
    <x v="2"/>
    <x v="2"/>
    <x v="9"/>
  </r>
  <r>
    <x v="2"/>
    <x v="2"/>
    <x v="12"/>
  </r>
  <r>
    <x v="2"/>
    <x v="2"/>
    <x v="8"/>
  </r>
  <r>
    <x v="2"/>
    <x v="2"/>
    <x v="2"/>
  </r>
  <r>
    <x v="1"/>
    <x v="2"/>
    <x v="1"/>
  </r>
  <r>
    <x v="2"/>
    <x v="3"/>
    <x v="1"/>
  </r>
  <r>
    <x v="1"/>
    <x v="2"/>
    <x v="1"/>
  </r>
  <r>
    <x v="2"/>
    <x v="2"/>
    <x v="8"/>
  </r>
  <r>
    <x v="2"/>
    <x v="2"/>
    <x v="2"/>
  </r>
  <r>
    <x v="2"/>
    <x v="2"/>
    <x v="3"/>
  </r>
  <r>
    <x v="2"/>
    <x v="1"/>
    <x v="12"/>
  </r>
  <r>
    <x v="2"/>
    <x v="2"/>
    <x v="6"/>
  </r>
  <r>
    <x v="2"/>
    <x v="2"/>
    <x v="2"/>
  </r>
  <r>
    <x v="1"/>
    <x v="3"/>
    <x v="11"/>
  </r>
  <r>
    <x v="2"/>
    <x v="3"/>
    <x v="2"/>
  </r>
  <r>
    <x v="2"/>
    <x v="2"/>
    <x v="2"/>
  </r>
  <r>
    <x v="2"/>
    <x v="1"/>
    <x v="12"/>
  </r>
  <r>
    <x v="2"/>
    <x v="3"/>
    <x v="1"/>
  </r>
  <r>
    <x v="2"/>
    <x v="3"/>
    <x v="6"/>
  </r>
  <r>
    <x v="2"/>
    <x v="3"/>
    <x v="8"/>
  </r>
  <r>
    <x v="1"/>
    <x v="1"/>
    <x v="8"/>
  </r>
  <r>
    <x v="2"/>
    <x v="2"/>
    <x v="6"/>
  </r>
  <r>
    <x v="1"/>
    <x v="2"/>
    <x v="8"/>
  </r>
  <r>
    <x v="1"/>
    <x v="3"/>
    <x v="6"/>
  </r>
  <r>
    <x v="1"/>
    <x v="2"/>
    <x v="2"/>
  </r>
  <r>
    <x v="2"/>
    <x v="2"/>
    <x v="8"/>
  </r>
  <r>
    <x v="2"/>
    <x v="1"/>
    <x v="1"/>
  </r>
  <r>
    <x v="2"/>
    <x v="3"/>
    <x v="12"/>
  </r>
  <r>
    <x v="1"/>
    <x v="3"/>
    <x v="8"/>
  </r>
  <r>
    <x v="1"/>
    <x v="2"/>
    <x v="12"/>
  </r>
  <r>
    <x v="1"/>
    <x v="2"/>
    <x v="9"/>
  </r>
  <r>
    <x v="1"/>
    <x v="3"/>
    <x v="8"/>
  </r>
  <r>
    <x v="1"/>
    <x v="3"/>
    <x v="6"/>
  </r>
  <r>
    <x v="1"/>
    <x v="3"/>
    <x v="8"/>
  </r>
  <r>
    <x v="1"/>
    <x v="3"/>
    <x v="8"/>
  </r>
  <r>
    <x v="1"/>
    <x v="3"/>
    <x v="21"/>
  </r>
  <r>
    <x v="2"/>
    <x v="1"/>
    <x v="22"/>
  </r>
  <r>
    <x v="2"/>
    <x v="3"/>
    <x v="9"/>
  </r>
  <r>
    <x v="2"/>
    <x v="2"/>
    <x v="2"/>
  </r>
  <r>
    <x v="2"/>
    <x v="2"/>
    <x v="12"/>
  </r>
  <r>
    <x v="2"/>
    <x v="2"/>
    <x v="2"/>
  </r>
  <r>
    <x v="1"/>
    <x v="3"/>
    <x v="21"/>
  </r>
  <r>
    <x v="2"/>
    <x v="3"/>
    <x v="22"/>
  </r>
  <r>
    <x v="2"/>
    <x v="3"/>
    <x v="23"/>
  </r>
  <r>
    <x v="2"/>
    <x v="1"/>
    <x v="1"/>
  </r>
  <r>
    <x v="1"/>
    <x v="3"/>
    <x v="1"/>
  </r>
  <r>
    <x v="2"/>
    <x v="2"/>
    <x v="2"/>
  </r>
  <r>
    <x v="1"/>
    <x v="1"/>
    <x v="9"/>
  </r>
  <r>
    <x v="2"/>
    <x v="3"/>
    <x v="11"/>
  </r>
  <r>
    <x v="2"/>
    <x v="1"/>
    <x v="6"/>
  </r>
  <r>
    <x v="2"/>
    <x v="1"/>
    <x v="12"/>
  </r>
  <r>
    <x v="2"/>
    <x v="1"/>
    <x v="6"/>
  </r>
  <r>
    <x v="1"/>
    <x v="1"/>
    <x v="11"/>
  </r>
  <r>
    <x v="2"/>
    <x v="2"/>
    <x v="6"/>
  </r>
  <r>
    <x v="1"/>
    <x v="2"/>
    <x v="2"/>
  </r>
  <r>
    <x v="1"/>
    <x v="1"/>
    <x v="8"/>
  </r>
  <r>
    <x v="1"/>
    <x v="3"/>
    <x v="6"/>
  </r>
  <r>
    <x v="1"/>
    <x v="3"/>
    <x v="9"/>
  </r>
  <r>
    <x v="1"/>
    <x v="2"/>
    <x v="3"/>
  </r>
  <r>
    <x v="1"/>
    <x v="2"/>
    <x v="3"/>
  </r>
  <r>
    <x v="1"/>
    <x v="2"/>
    <x v="3"/>
  </r>
  <r>
    <x v="1"/>
    <x v="2"/>
    <x v="9"/>
  </r>
  <r>
    <x v="1"/>
    <x v="2"/>
    <x v="9"/>
  </r>
  <r>
    <x v="2"/>
    <x v="1"/>
    <x v="1"/>
  </r>
  <r>
    <x v="2"/>
    <x v="1"/>
    <x v="8"/>
  </r>
  <r>
    <x v="1"/>
    <x v="2"/>
    <x v="9"/>
  </r>
  <r>
    <x v="2"/>
    <x v="2"/>
    <x v="2"/>
  </r>
  <r>
    <x v="2"/>
    <x v="2"/>
    <x v="1"/>
  </r>
  <r>
    <x v="2"/>
    <x v="2"/>
    <x v="8"/>
  </r>
  <r>
    <x v="2"/>
    <x v="2"/>
    <x v="11"/>
  </r>
  <r>
    <x v="2"/>
    <x v="2"/>
    <x v="9"/>
  </r>
  <r>
    <x v="1"/>
    <x v="1"/>
    <x v="13"/>
  </r>
  <r>
    <x v="1"/>
    <x v="1"/>
    <x v="12"/>
  </r>
  <r>
    <x v="2"/>
    <x v="1"/>
    <x v="1"/>
  </r>
  <r>
    <x v="2"/>
    <x v="3"/>
    <x v="12"/>
  </r>
  <r>
    <x v="2"/>
    <x v="3"/>
    <x v="8"/>
  </r>
  <r>
    <x v="2"/>
    <x v="3"/>
    <x v="11"/>
  </r>
  <r>
    <x v="1"/>
    <x v="2"/>
    <x v="6"/>
  </r>
  <r>
    <x v="1"/>
    <x v="2"/>
    <x v="3"/>
  </r>
  <r>
    <x v="1"/>
    <x v="2"/>
    <x v="6"/>
  </r>
  <r>
    <x v="2"/>
    <x v="2"/>
    <x v="1"/>
  </r>
  <r>
    <x v="2"/>
    <x v="2"/>
    <x v="1"/>
  </r>
  <r>
    <x v="2"/>
    <x v="2"/>
    <x v="10"/>
  </r>
  <r>
    <x v="1"/>
    <x v="2"/>
    <x v="1"/>
  </r>
  <r>
    <x v="1"/>
    <x v="2"/>
    <x v="24"/>
  </r>
  <r>
    <x v="1"/>
    <x v="2"/>
    <x v="9"/>
  </r>
  <r>
    <x v="1"/>
    <x v="3"/>
    <x v="6"/>
  </r>
  <r>
    <x v="1"/>
    <x v="2"/>
    <x v="6"/>
  </r>
  <r>
    <x v="1"/>
    <x v="3"/>
    <x v="12"/>
  </r>
  <r>
    <x v="1"/>
    <x v="2"/>
    <x v="12"/>
  </r>
  <r>
    <x v="1"/>
    <x v="2"/>
    <x v="2"/>
  </r>
  <r>
    <x v="1"/>
    <x v="1"/>
    <x v="6"/>
  </r>
  <r>
    <x v="1"/>
    <x v="2"/>
    <x v="9"/>
  </r>
  <r>
    <x v="1"/>
    <x v="2"/>
    <x v="15"/>
  </r>
  <r>
    <x v="2"/>
    <x v="3"/>
    <x v="1"/>
  </r>
  <r>
    <x v="2"/>
    <x v="2"/>
    <x v="17"/>
  </r>
  <r>
    <x v="2"/>
    <x v="2"/>
    <x v="16"/>
  </r>
  <r>
    <x v="2"/>
    <x v="3"/>
    <x v="7"/>
  </r>
  <r>
    <x v="2"/>
    <x v="2"/>
    <x v="6"/>
  </r>
  <r>
    <x v="1"/>
    <x v="3"/>
    <x v="8"/>
  </r>
  <r>
    <x v="1"/>
    <x v="2"/>
    <x v="14"/>
  </r>
  <r>
    <x v="1"/>
    <x v="2"/>
    <x v="12"/>
  </r>
  <r>
    <x v="2"/>
    <x v="3"/>
    <x v="22"/>
  </r>
  <r>
    <x v="2"/>
    <x v="3"/>
    <x v="25"/>
  </r>
  <r>
    <x v="2"/>
    <x v="3"/>
    <x v="7"/>
  </r>
  <r>
    <x v="2"/>
    <x v="3"/>
    <x v="26"/>
  </r>
  <r>
    <x v="2"/>
    <x v="2"/>
    <x v="11"/>
  </r>
  <r>
    <x v="2"/>
    <x v="2"/>
    <x v="7"/>
  </r>
  <r>
    <x v="2"/>
    <x v="2"/>
    <x v="22"/>
  </r>
  <r>
    <x v="2"/>
    <x v="2"/>
    <x v="27"/>
  </r>
  <r>
    <x v="2"/>
    <x v="2"/>
    <x v="7"/>
  </r>
  <r>
    <x v="2"/>
    <x v="2"/>
    <x v="11"/>
  </r>
  <r>
    <x v="2"/>
    <x v="3"/>
    <x v="28"/>
  </r>
  <r>
    <x v="1"/>
    <x v="3"/>
    <x v="12"/>
  </r>
  <r>
    <x v="1"/>
    <x v="3"/>
    <x v="12"/>
  </r>
  <r>
    <x v="1"/>
    <x v="3"/>
    <x v="8"/>
  </r>
  <r>
    <x v="1"/>
    <x v="2"/>
    <x v="13"/>
  </r>
  <r>
    <x v="1"/>
    <x v="3"/>
    <x v="9"/>
  </r>
  <r>
    <x v="1"/>
    <x v="1"/>
    <x v="13"/>
  </r>
  <r>
    <x v="1"/>
    <x v="1"/>
    <x v="11"/>
  </r>
  <r>
    <x v="2"/>
    <x v="2"/>
    <x v="1"/>
  </r>
  <r>
    <x v="1"/>
    <x v="2"/>
    <x v="1"/>
  </r>
  <r>
    <x v="2"/>
    <x v="2"/>
    <x v="1"/>
  </r>
  <r>
    <x v="1"/>
    <x v="2"/>
    <x v="3"/>
  </r>
  <r>
    <x v="2"/>
    <x v="3"/>
    <x v="2"/>
  </r>
  <r>
    <x v="2"/>
    <x v="3"/>
    <x v="19"/>
  </r>
  <r>
    <x v="2"/>
    <x v="3"/>
    <x v="1"/>
  </r>
  <r>
    <x v="1"/>
    <x v="3"/>
    <x v="29"/>
  </r>
  <r>
    <x v="2"/>
    <x v="3"/>
    <x v="10"/>
  </r>
  <r>
    <x v="2"/>
    <x v="1"/>
    <x v="16"/>
  </r>
  <r>
    <x v="2"/>
    <x v="1"/>
    <x v="16"/>
  </r>
  <r>
    <x v="2"/>
    <x v="1"/>
    <x v="18"/>
  </r>
  <r>
    <x v="2"/>
    <x v="1"/>
    <x v="4"/>
  </r>
  <r>
    <x v="2"/>
    <x v="3"/>
    <x v="9"/>
  </r>
  <r>
    <x v="2"/>
    <x v="1"/>
    <x v="11"/>
  </r>
  <r>
    <x v="2"/>
    <x v="1"/>
    <x v="6"/>
  </r>
  <r>
    <x v="1"/>
    <x v="2"/>
    <x v="6"/>
  </r>
  <r>
    <x v="1"/>
    <x v="2"/>
    <x v="2"/>
  </r>
  <r>
    <x v="1"/>
    <x v="2"/>
    <x v="8"/>
  </r>
  <r>
    <x v="1"/>
    <x v="2"/>
    <x v="8"/>
  </r>
  <r>
    <x v="1"/>
    <x v="2"/>
    <x v="6"/>
  </r>
  <r>
    <x v="1"/>
    <x v="2"/>
    <x v="6"/>
  </r>
  <r>
    <x v="1"/>
    <x v="1"/>
    <x v="6"/>
  </r>
  <r>
    <x v="1"/>
    <x v="3"/>
    <x v="6"/>
  </r>
  <r>
    <x v="1"/>
    <x v="2"/>
    <x v="1"/>
  </r>
  <r>
    <x v="1"/>
    <x v="1"/>
    <x v="2"/>
  </r>
  <r>
    <x v="1"/>
    <x v="2"/>
    <x v="29"/>
  </r>
  <r>
    <x v="1"/>
    <x v="2"/>
    <x v="6"/>
  </r>
  <r>
    <x v="1"/>
    <x v="2"/>
    <x v="1"/>
  </r>
  <r>
    <x v="1"/>
    <x v="3"/>
    <x v="3"/>
  </r>
  <r>
    <x v="1"/>
    <x v="3"/>
    <x v="6"/>
  </r>
  <r>
    <x v="2"/>
    <x v="3"/>
    <x v="6"/>
  </r>
  <r>
    <x v="1"/>
    <x v="3"/>
    <x v="5"/>
  </r>
  <r>
    <x v="1"/>
    <x v="1"/>
    <x v="9"/>
  </r>
  <r>
    <x v="1"/>
    <x v="1"/>
    <x v="2"/>
  </r>
  <r>
    <x v="2"/>
    <x v="1"/>
    <x v="6"/>
  </r>
  <r>
    <x v="2"/>
    <x v="3"/>
    <x v="13"/>
  </r>
  <r>
    <x v="1"/>
    <x v="1"/>
    <x v="30"/>
  </r>
  <r>
    <x v="1"/>
    <x v="1"/>
    <x v="9"/>
  </r>
  <r>
    <x v="1"/>
    <x v="1"/>
    <x v="2"/>
  </r>
  <r>
    <x v="2"/>
    <x v="1"/>
    <x v="6"/>
  </r>
  <r>
    <x v="2"/>
    <x v="3"/>
    <x v="13"/>
  </r>
  <r>
    <x v="1"/>
    <x v="1"/>
    <x v="30"/>
  </r>
  <r>
    <x v="1"/>
    <x v="1"/>
    <x v="9"/>
  </r>
  <r>
    <x v="1"/>
    <x v="2"/>
    <x v="8"/>
  </r>
  <r>
    <x v="2"/>
    <x v="2"/>
    <x v="19"/>
  </r>
  <r>
    <x v="2"/>
    <x v="3"/>
    <x v="1"/>
  </r>
  <r>
    <x v="2"/>
    <x v="3"/>
    <x v="3"/>
  </r>
  <r>
    <x v="1"/>
    <x v="2"/>
    <x v="12"/>
  </r>
  <r>
    <x v="2"/>
    <x v="2"/>
    <x v="8"/>
  </r>
  <r>
    <x v="1"/>
    <x v="2"/>
    <x v="2"/>
  </r>
  <r>
    <x v="2"/>
    <x v="3"/>
    <x v="1"/>
  </r>
  <r>
    <x v="2"/>
    <x v="1"/>
    <x v="29"/>
  </r>
  <r>
    <x v="2"/>
    <x v="1"/>
    <x v="29"/>
  </r>
  <r>
    <x v="1"/>
    <x v="2"/>
    <x v="3"/>
  </r>
  <r>
    <x v="2"/>
    <x v="2"/>
    <x v="3"/>
  </r>
  <r>
    <x v="1"/>
    <x v="2"/>
    <x v="3"/>
  </r>
  <r>
    <x v="2"/>
    <x v="2"/>
    <x v="3"/>
  </r>
  <r>
    <x v="2"/>
    <x v="2"/>
    <x v="3"/>
  </r>
  <r>
    <x v="1"/>
    <x v="1"/>
    <x v="8"/>
  </r>
  <r>
    <x v="1"/>
    <x v="1"/>
    <x v="1"/>
  </r>
  <r>
    <x v="1"/>
    <x v="2"/>
    <x v="9"/>
  </r>
  <r>
    <x v="1"/>
    <x v="2"/>
    <x v="12"/>
  </r>
  <r>
    <x v="1"/>
    <x v="1"/>
    <x v="7"/>
  </r>
  <r>
    <x v="1"/>
    <x v="3"/>
    <x v="21"/>
  </r>
  <r>
    <x v="1"/>
    <x v="2"/>
    <x v="9"/>
  </r>
  <r>
    <x v="1"/>
    <x v="2"/>
    <x v="3"/>
  </r>
  <r>
    <x v="2"/>
    <x v="2"/>
    <x v="12"/>
  </r>
  <r>
    <x v="2"/>
    <x v="3"/>
    <x v="3"/>
  </r>
  <r>
    <x v="1"/>
    <x v="1"/>
    <x v="1"/>
  </r>
  <r>
    <x v="1"/>
    <x v="2"/>
    <x v="6"/>
  </r>
  <r>
    <x v="2"/>
    <x v="2"/>
    <x v="6"/>
  </r>
  <r>
    <x v="2"/>
    <x v="2"/>
    <x v="8"/>
  </r>
  <r>
    <x v="1"/>
    <x v="2"/>
    <x v="3"/>
  </r>
  <r>
    <x v="1"/>
    <x v="2"/>
    <x v="12"/>
  </r>
  <r>
    <x v="1"/>
    <x v="1"/>
    <x v="7"/>
  </r>
  <r>
    <x v="1"/>
    <x v="2"/>
    <x v="3"/>
  </r>
  <r>
    <x v="1"/>
    <x v="3"/>
    <x v="29"/>
  </r>
  <r>
    <x v="1"/>
    <x v="2"/>
    <x v="29"/>
  </r>
  <r>
    <x v="1"/>
    <x v="2"/>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12"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23">
  <location ref="V9:AA14" firstHeaderRow="1" firstDataRow="2" firstDataCol="1"/>
  <pivotFields count="3">
    <pivotField name="gender" axis="axisRow" showAll="0" defaultSubtotal="0">
      <items count="3">
        <item x="1"/>
        <item x="0"/>
        <item x="2"/>
      </items>
    </pivotField>
    <pivotField name="grade" axis="axisCol" showAll="0">
      <items count="5">
        <item x="2"/>
        <item x="3"/>
        <item x="1"/>
        <item x="0"/>
        <item t="default"/>
      </items>
    </pivotField>
    <pivotField dataField="1" showAll="0">
      <items count="32">
        <item x="19"/>
        <item x="5"/>
        <item x="29"/>
        <item x="4"/>
        <item x="24"/>
        <item x="3"/>
        <item x="18"/>
        <item x="2"/>
        <item x="10"/>
        <item x="6"/>
        <item x="15"/>
        <item x="8"/>
        <item x="20"/>
        <item x="17"/>
        <item x="1"/>
        <item x="12"/>
        <item x="16"/>
        <item x="23"/>
        <item x="9"/>
        <item x="13"/>
        <item x="28"/>
        <item x="14"/>
        <item x="11"/>
        <item x="26"/>
        <item x="21"/>
        <item x="7"/>
        <item x="27"/>
        <item x="22"/>
        <item x="25"/>
        <item x="30"/>
        <item x="0"/>
        <item t="default"/>
      </items>
    </pivotField>
  </pivotFields>
  <rowFields count="1">
    <field x="0"/>
  </rowFields>
  <rowItems count="4">
    <i>
      <x/>
    </i>
    <i>
      <x v="1"/>
    </i>
    <i>
      <x v="2"/>
    </i>
    <i t="grand">
      <x/>
    </i>
  </rowItems>
  <colFields count="1">
    <field x="1"/>
  </colFields>
  <colItems count="5">
    <i>
      <x/>
    </i>
    <i>
      <x v="1"/>
    </i>
    <i>
      <x v="2"/>
    </i>
    <i>
      <x v="3"/>
    </i>
    <i t="grand">
      <x/>
    </i>
  </colItems>
  <dataFields count="1">
    <dataField name="BP Weight" fld="2" subtotal="average" baseField="0" baseItem="11531112" numFmtId="2"/>
  </dataFields>
  <chartFormats count="12">
    <chartFormat chart="0" format="3" series="1">
      <pivotArea type="data" outline="0" fieldPosition="0">
        <references count="2">
          <reference field="4294967294" count="1" selected="0">
            <x v="0"/>
          </reference>
          <reference field="1" count="1" selected="0">
            <x v="0"/>
          </reference>
        </references>
      </pivotArea>
    </chartFormat>
    <chartFormat chart="0" format="4" series="1">
      <pivotArea type="data" outline="0" fieldPosition="0">
        <references count="2">
          <reference field="4294967294" count="1" selected="0">
            <x v="0"/>
          </reference>
          <reference field="1" count="1" selected="0">
            <x v="1"/>
          </reference>
        </references>
      </pivotArea>
    </chartFormat>
    <chartFormat chart="0" format="5" series="1">
      <pivotArea type="data" outline="0" fieldPosition="0">
        <references count="2">
          <reference field="4294967294" count="1" selected="0">
            <x v="0"/>
          </reference>
          <reference field="1" count="1" selected="0">
            <x v="2"/>
          </reference>
        </references>
      </pivotArea>
    </chartFormat>
    <chartFormat chart="0" format="6" series="1">
      <pivotArea type="data" outline="0" fieldPosition="0">
        <references count="2">
          <reference field="4294967294" count="1" selected="0">
            <x v="0"/>
          </reference>
          <reference field="1" count="1" selected="0">
            <x v="3"/>
          </reference>
        </references>
      </pivotArea>
    </chartFormat>
    <chartFormat chart="20" format="7" series="1">
      <pivotArea type="data" outline="0" fieldPosition="0">
        <references count="2">
          <reference field="4294967294" count="1" selected="0">
            <x v="0"/>
          </reference>
          <reference field="1" count="1" selected="0">
            <x v="0"/>
          </reference>
        </references>
      </pivotArea>
    </chartFormat>
    <chartFormat chart="20" format="8" series="1">
      <pivotArea type="data" outline="0" fieldPosition="0">
        <references count="2">
          <reference field="4294967294" count="1" selected="0">
            <x v="0"/>
          </reference>
          <reference field="1" count="1" selected="0">
            <x v="1"/>
          </reference>
        </references>
      </pivotArea>
    </chartFormat>
    <chartFormat chart="20" format="9" series="1">
      <pivotArea type="data" outline="0" fieldPosition="0">
        <references count="2">
          <reference field="4294967294" count="1" selected="0">
            <x v="0"/>
          </reference>
          <reference field="1" count="1" selected="0">
            <x v="2"/>
          </reference>
        </references>
      </pivotArea>
    </chartFormat>
    <chartFormat chart="20" format="10" series="1">
      <pivotArea type="data" outline="0" fieldPosition="0">
        <references count="2">
          <reference field="4294967294" count="1" selected="0">
            <x v="0"/>
          </reference>
          <reference field="1" count="1" selected="0">
            <x v="3"/>
          </reference>
        </references>
      </pivotArea>
    </chartFormat>
    <chartFormat chart="21" format="11" series="1">
      <pivotArea type="data" outline="0" fieldPosition="0">
        <references count="2">
          <reference field="4294967294" count="1" selected="0">
            <x v="0"/>
          </reference>
          <reference field="1" count="1" selected="0">
            <x v="0"/>
          </reference>
        </references>
      </pivotArea>
    </chartFormat>
    <chartFormat chart="21" format="12" series="1">
      <pivotArea type="data" outline="0" fieldPosition="0">
        <references count="2">
          <reference field="4294967294" count="1" selected="0">
            <x v="0"/>
          </reference>
          <reference field="1" count="1" selected="0">
            <x v="1"/>
          </reference>
        </references>
      </pivotArea>
    </chartFormat>
    <chartFormat chart="21" format="13" series="1">
      <pivotArea type="data" outline="0" fieldPosition="0">
        <references count="2">
          <reference field="4294967294" count="1" selected="0">
            <x v="0"/>
          </reference>
          <reference field="1" count="1" selected="0">
            <x v="2"/>
          </reference>
        </references>
      </pivotArea>
    </chartFormat>
    <chartFormat chart="21" format="14" series="1">
      <pivotArea type="data" outline="0" fieldPosition="0">
        <references count="2">
          <reference field="4294967294" count="1" selected="0">
            <x v="0"/>
          </reference>
          <reference field="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1"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1">
  <location ref="Q9:R24" firstHeaderRow="1" firstDataRow="1" firstDataCol="1"/>
  <pivotFields count="3">
    <pivotField name="gender" axis="axisRow" showAll="0" countASubtotal="1">
      <items count="4">
        <item x="1"/>
        <item x="0"/>
        <item x="2"/>
        <item t="countA"/>
      </items>
    </pivotField>
    <pivotField name="grade" axis="axisRow" showAll="0" avgSubtotal="1">
      <items count="5">
        <item x="2"/>
        <item x="3"/>
        <item x="1"/>
        <item x="0"/>
        <item t="avg"/>
      </items>
    </pivotField>
    <pivotField name="weight" dataField="1" showAll="0" avgSubtotal="1">
      <items count="32">
        <item x="19"/>
        <item x="5"/>
        <item x="29"/>
        <item x="4"/>
        <item x="24"/>
        <item x="3"/>
        <item x="18"/>
        <item x="2"/>
        <item x="10"/>
        <item x="6"/>
        <item x="15"/>
        <item x="8"/>
        <item x="20"/>
        <item x="17"/>
        <item x="1"/>
        <item x="12"/>
        <item x="16"/>
        <item x="23"/>
        <item x="9"/>
        <item x="13"/>
        <item x="28"/>
        <item x="14"/>
        <item x="11"/>
        <item x="26"/>
        <item x="21"/>
        <item x="7"/>
        <item x="27"/>
        <item x="22"/>
        <item x="25"/>
        <item x="30"/>
        <item x="0"/>
        <item t="avg"/>
      </items>
    </pivotField>
  </pivotFields>
  <rowFields count="2">
    <field x="0"/>
    <field x="1"/>
  </rowFields>
  <rowItems count="15">
    <i>
      <x/>
    </i>
    <i r="1">
      <x/>
    </i>
    <i r="1">
      <x v="1"/>
    </i>
    <i r="1">
      <x v="2"/>
    </i>
    <i>
      <x v="1"/>
    </i>
    <i r="1">
      <x v="3"/>
    </i>
    <i>
      <x v="2"/>
    </i>
    <i r="1">
      <x/>
    </i>
    <i r="1">
      <x v="1"/>
    </i>
    <i r="1">
      <x v="2"/>
    </i>
    <i t="avg">
      <x v="1048832"/>
      <x/>
    </i>
    <i t="avg" r="1">
      <x v="1"/>
    </i>
    <i t="avg" r="1">
      <x v="2"/>
    </i>
    <i t="avg" r="1">
      <x v="3"/>
    </i>
    <i t="grand">
      <x/>
    </i>
  </rowItems>
  <colItems count="1">
    <i/>
  </colItems>
  <dataFields count="1">
    <dataField name="Count of weight" fld="2" subtotal="count" baseField="0" baseItem="0"/>
  </dataFields>
  <chartFormats count="5">
    <chartFormat chart="0" format="0" series="1">
      <pivotArea type="data" outline="0" fieldPosition="0">
        <references count="1">
          <reference field="1" count="1" selected="0">
            <x v="0"/>
          </reference>
        </references>
      </pivotArea>
    </chartFormat>
    <chartFormat chart="0" format="1" series="1">
      <pivotArea type="data" outline="0" fieldPosition="0">
        <references count="1">
          <reference field="1" count="1" selected="0">
            <x v="1"/>
          </reference>
        </references>
      </pivotArea>
    </chartFormat>
    <chartFormat chart="0" format="2" series="1">
      <pivotArea type="data" outline="0" fieldPosition="0">
        <references count="1">
          <reference field="1" count="1" selected="0">
            <x v="2"/>
          </reference>
        </references>
      </pivotArea>
    </chartFormat>
    <chartFormat chart="0" format="3" series="1">
      <pivotArea type="data" outline="0" fieldPosition="0">
        <references count="1">
          <reference field="1" count="1" selected="0">
            <x v="3"/>
          </reference>
        </references>
      </pivotArea>
    </chartFormat>
    <chartFormat chart="0" format="3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0"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Q2:AF5" firstHeaderRow="1" firstDataRow="3" firstDataCol="1"/>
  <pivotFields count="3">
    <pivotField name="gender" axis="axisCol" showAll="0">
      <items count="4">
        <item x="1"/>
        <item x="0"/>
        <item x="2"/>
        <item t="default"/>
      </items>
    </pivotField>
    <pivotField name="Grade" axis="axisCol" showAll="0" countASubtotal="1">
      <items count="5">
        <item x="2"/>
        <item x="3"/>
        <item x="1"/>
        <item x="0"/>
        <item t="countA"/>
      </items>
    </pivotField>
    <pivotField name="BP Weight" dataField="1" showAll="0" avgSubtotal="1">
      <items count="32">
        <item x="19"/>
        <item x="5"/>
        <item x="29"/>
        <item x="4"/>
        <item x="24"/>
        <item x="3"/>
        <item x="18"/>
        <item x="2"/>
        <item x="10"/>
        <item x="6"/>
        <item x="15"/>
        <item x="8"/>
        <item x="20"/>
        <item x="17"/>
        <item x="1"/>
        <item x="12"/>
        <item x="16"/>
        <item x="23"/>
        <item x="9"/>
        <item x="13"/>
        <item x="28"/>
        <item x="14"/>
        <item x="11"/>
        <item x="26"/>
        <item x="21"/>
        <item x="7"/>
        <item x="27"/>
        <item x="22"/>
        <item x="25"/>
        <item x="30"/>
        <item x="0"/>
        <item t="avg"/>
      </items>
    </pivotField>
  </pivotFields>
  <rowItems count="1">
    <i/>
  </rowItems>
  <colFields count="2">
    <field x="0"/>
    <field x="1"/>
  </colFields>
  <colItems count="15">
    <i>
      <x/>
      <x/>
    </i>
    <i r="1">
      <x v="1"/>
    </i>
    <i r="1">
      <x v="2"/>
    </i>
    <i t="default">
      <x/>
    </i>
    <i>
      <x v="1"/>
      <x v="3"/>
    </i>
    <i t="default">
      <x v="1"/>
    </i>
    <i>
      <x v="2"/>
      <x/>
    </i>
    <i r="1">
      <x v="1"/>
    </i>
    <i r="1">
      <x v="2"/>
    </i>
    <i t="default">
      <x v="2"/>
    </i>
    <i t="countA">
      <x v="1048832"/>
      <x/>
    </i>
    <i t="countA" r="1">
      <x v="1"/>
    </i>
    <i t="countA" r="1">
      <x v="2"/>
    </i>
    <i t="countA" r="1">
      <x v="3"/>
    </i>
    <i t="grand">
      <x/>
    </i>
  </colItems>
  <dataFields count="1">
    <dataField name="Count of BP Weight"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10">
  <location ref="L329:N333" firstHeaderRow="0" firstDataRow="1" firstDataCol="1"/>
  <pivotFields count="4">
    <pivotField axis="axisRow" showAll="0">
      <items count="4">
        <item x="0"/>
        <item x="1"/>
        <item x="2"/>
        <item t="default"/>
      </items>
    </pivotField>
    <pivotField dataField="1" numFmtId="2" showAll="0"/>
    <pivotField dataField="1" showAll="0"/>
    <pivotField numFmtId="10" showAll="0">
      <items count="4">
        <item x="2"/>
        <item x="1"/>
        <item x="0"/>
        <item t="default"/>
      </items>
    </pivotField>
  </pivotFields>
  <rowFields count="1">
    <field x="0"/>
  </rowFields>
  <rowItems count="4">
    <i>
      <x/>
    </i>
    <i>
      <x v="1"/>
    </i>
    <i>
      <x v="2"/>
    </i>
    <i t="grand">
      <x/>
    </i>
  </rowItems>
  <colFields count="1">
    <field x="-2"/>
  </colFields>
  <colItems count="2">
    <i>
      <x/>
    </i>
    <i i="1">
      <x v="1"/>
    </i>
  </colItems>
  <dataFields count="2">
    <dataField name="Average BP  Weight" fld="1" subtotal="average" baseField="0" baseItem="0"/>
    <dataField name="Average Female Sudent Weight" fld="2" subtotal="average" baseField="0" baseItem="0"/>
  </dataFields>
  <formats count="1">
    <format dxfId="24">
      <pivotArea dataOnly="0" labelOnly="1" outline="0" fieldPosition="0">
        <references count="1">
          <reference field="4294967294" count="1">
            <x v="1"/>
          </reference>
        </references>
      </pivotArea>
    </format>
  </formats>
  <chartFormats count="7">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1"/>
          </reference>
        </references>
      </pivotArea>
    </chartFormat>
    <chartFormat chart="5" format="9" series="1">
      <pivotArea type="data" outline="0" fieldPosition="0">
        <references count="1">
          <reference field="4294967294" count="1" selected="0">
            <x v="0"/>
          </reference>
        </references>
      </pivotArea>
    </chartFormat>
    <chartFormat chart="5" format="10" series="1">
      <pivotArea type="data" outline="0" fieldPosition="0">
        <references count="1">
          <reference field="4294967294" count="1" selected="0">
            <x v="1"/>
          </reference>
        </references>
      </pivotArea>
    </chartFormat>
    <chartFormat chart="8" format="11" series="1">
      <pivotArea type="data" outline="0" fieldPosition="0">
        <references count="1">
          <reference field="4294967294" count="1" selected="0">
            <x v="0"/>
          </reference>
        </references>
      </pivotArea>
    </chartFormat>
    <chartFormat chart="8" format="12" series="1">
      <pivotArea type="data" outline="0" fieldPosition="0">
        <references count="1">
          <reference field="4294967294" count="1" selected="0">
            <x v="1"/>
          </reference>
        </references>
      </pivotArea>
    </chartFormat>
    <chartFormat chart="8" format="13">
      <pivotArea type="data" outline="0" fieldPosition="0">
        <references count="2">
          <reference field="4294967294" count="1" selected="0">
            <x v="0"/>
          </reference>
          <reference field="0"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7" cacheId="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6">
  <location ref="L3:M12" firstHeaderRow="1" firstDataRow="1" firstDataCol="1"/>
  <pivotFields count="3">
    <pivotField axis="axisRow" showAll="0">
      <items count="4">
        <item x="1"/>
        <item h="1" x="0"/>
        <item x="2"/>
        <item t="default"/>
      </items>
    </pivotField>
    <pivotField axis="axisRow" showAll="0">
      <items count="5">
        <item x="2"/>
        <item x="3"/>
        <item x="1"/>
        <item h="1" x="0"/>
        <item t="default"/>
      </items>
    </pivotField>
    <pivotField dataField="1" showAll="0">
      <items count="32">
        <item x="19"/>
        <item x="5"/>
        <item x="29"/>
        <item x="4"/>
        <item x="24"/>
        <item x="3"/>
        <item x="18"/>
        <item x="2"/>
        <item x="10"/>
        <item x="6"/>
        <item x="15"/>
        <item x="8"/>
        <item x="20"/>
        <item x="17"/>
        <item x="1"/>
        <item x="12"/>
        <item x="16"/>
        <item x="23"/>
        <item x="9"/>
        <item x="13"/>
        <item x="28"/>
        <item x="14"/>
        <item x="11"/>
        <item x="26"/>
        <item x="21"/>
        <item x="7"/>
        <item x="27"/>
        <item x="22"/>
        <item x="25"/>
        <item x="30"/>
        <item x="0"/>
        <item t="default"/>
      </items>
    </pivotField>
  </pivotFields>
  <rowFields count="2">
    <field x="0"/>
    <field x="1"/>
  </rowFields>
  <rowItems count="9">
    <i>
      <x/>
    </i>
    <i r="1">
      <x/>
    </i>
    <i r="1">
      <x v="1"/>
    </i>
    <i r="1">
      <x v="2"/>
    </i>
    <i>
      <x v="2"/>
    </i>
    <i r="1">
      <x/>
    </i>
    <i r="1">
      <x v="1"/>
    </i>
    <i r="1">
      <x v="2"/>
    </i>
    <i t="grand">
      <x/>
    </i>
  </rowItems>
  <colItems count="1">
    <i/>
  </colItems>
  <dataFields count="1">
    <dataField name="Average of Column3" fld="2" subtotal="average" baseField="0" baseItem="11531112"/>
  </dataFields>
  <chartFormats count="3">
    <chartFormat chart="3" format="3" series="1">
      <pivotArea type="data" outline="0" fieldPosition="0">
        <references count="1">
          <reference field="4294967294" count="1" selected="0">
            <x v="0"/>
          </reference>
        </references>
      </pivotArea>
    </chartFormat>
    <chartFormat chart="3" format="4" series="1">
      <pivotArea type="data" outline="0" fieldPosition="0">
        <references count="2">
          <reference field="4294967294" count="1" selected="0">
            <x v="0"/>
          </reference>
          <reference field="1" count="1" selected="0">
            <x v="1"/>
          </reference>
        </references>
      </pivotArea>
    </chartFormat>
    <chartFormat chart="3" format="5" series="1">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6"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19">
  <location ref="K8:P13" firstHeaderRow="1" firstDataRow="2" firstDataCol="1"/>
  <pivotFields count="3">
    <pivotField name="Gender" axis="axisRow" showAll="0">
      <items count="4">
        <item x="2"/>
        <item x="0"/>
        <item x="1"/>
        <item t="default"/>
      </items>
    </pivotField>
    <pivotField name="grade" axis="axisCol" showAll="0">
      <items count="5">
        <item x="2"/>
        <item x="1"/>
        <item x="3"/>
        <item x="0"/>
        <item t="default"/>
      </items>
    </pivotField>
    <pivotField dataField="1" showAll="0">
      <items count="60">
        <item x="38"/>
        <item x="31"/>
        <item x="35"/>
        <item x="34"/>
        <item x="50"/>
        <item x="36"/>
        <item x="30"/>
        <item x="43"/>
        <item x="5"/>
        <item x="55"/>
        <item x="12"/>
        <item x="49"/>
        <item x="42"/>
        <item x="18"/>
        <item x="29"/>
        <item x="40"/>
        <item x="9"/>
        <item x="47"/>
        <item x="20"/>
        <item x="24"/>
        <item x="32"/>
        <item x="11"/>
        <item x="13"/>
        <item x="26"/>
        <item x="44"/>
        <item x="7"/>
        <item x="19"/>
        <item x="21"/>
        <item x="45"/>
        <item x="3"/>
        <item x="28"/>
        <item x="25"/>
        <item x="27"/>
        <item x="6"/>
        <item x="48"/>
        <item x="2"/>
        <item x="1"/>
        <item x="17"/>
        <item x="14"/>
        <item x="46"/>
        <item x="4"/>
        <item x="15"/>
        <item x="8"/>
        <item x="33"/>
        <item x="10"/>
        <item x="41"/>
        <item x="22"/>
        <item x="16"/>
        <item x="51"/>
        <item x="56"/>
        <item x="37"/>
        <item x="54"/>
        <item x="58"/>
        <item x="23"/>
        <item x="52"/>
        <item x="53"/>
        <item x="39"/>
        <item x="57"/>
        <item x="0"/>
        <item t="default"/>
      </items>
    </pivotField>
  </pivotFields>
  <rowFields count="1">
    <field x="0"/>
  </rowFields>
  <rowItems count="4">
    <i>
      <x/>
    </i>
    <i>
      <x v="1"/>
    </i>
    <i>
      <x v="2"/>
    </i>
    <i t="grand">
      <x/>
    </i>
  </rowItems>
  <colFields count="1">
    <field x="1"/>
  </colFields>
  <colItems count="5">
    <i>
      <x/>
    </i>
    <i>
      <x v="1"/>
    </i>
    <i>
      <x v="2"/>
    </i>
    <i>
      <x v="3"/>
    </i>
    <i t="grand">
      <x/>
    </i>
  </colItems>
  <dataFields count="1">
    <dataField name="Average of Column3" fld="2" subtotal="average" baseField="0" baseItem="11531112" numFmtId="2"/>
  </dataFields>
  <formats count="2">
    <format dxfId="5">
      <pivotArea outline="0" collapsedLevelsAreSubtotals="1" fieldPosition="0"/>
    </format>
    <format dxfId="4">
      <pivotArea dataOnly="0" labelOnly="1" outline="0" axis="axisValues" fieldPosition="0"/>
    </format>
  </formats>
  <chartFormats count="13">
    <chartFormat chart="0"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3"/>
          </reference>
        </references>
      </pivotArea>
    </chartFormat>
    <chartFormat chart="11" format="4" series="1">
      <pivotArea type="data" outline="0" fieldPosition="0">
        <references count="2">
          <reference field="4294967294" count="1" selected="0">
            <x v="0"/>
          </reference>
          <reference field="1" count="1" selected="0">
            <x v="0"/>
          </reference>
        </references>
      </pivotArea>
    </chartFormat>
    <chartFormat chart="11" format="5" series="1">
      <pivotArea type="data" outline="0" fieldPosition="0">
        <references count="2">
          <reference field="4294967294" count="1" selected="0">
            <x v="0"/>
          </reference>
          <reference field="1" count="1" selected="0">
            <x v="1"/>
          </reference>
        </references>
      </pivotArea>
    </chartFormat>
    <chartFormat chart="11" format="6" series="1">
      <pivotArea type="data" outline="0" fieldPosition="0">
        <references count="2">
          <reference field="4294967294" count="1" selected="0">
            <x v="0"/>
          </reference>
          <reference field="1" count="1" selected="0">
            <x v="2"/>
          </reference>
        </references>
      </pivotArea>
    </chartFormat>
    <chartFormat chart="11" format="7" series="1">
      <pivotArea type="data" outline="0" fieldPosition="0">
        <references count="2">
          <reference field="4294967294" count="1" selected="0">
            <x v="0"/>
          </reference>
          <reference field="1" count="1" selected="0">
            <x v="3"/>
          </reference>
        </references>
      </pivotArea>
    </chartFormat>
    <chartFormat chart="12" format="8" series="1">
      <pivotArea type="data" outline="0" fieldPosition="0">
        <references count="2">
          <reference field="4294967294" count="1" selected="0">
            <x v="0"/>
          </reference>
          <reference field="1" count="1" selected="0">
            <x v="0"/>
          </reference>
        </references>
      </pivotArea>
    </chartFormat>
    <chartFormat chart="12" format="9" series="1">
      <pivotArea type="data" outline="0" fieldPosition="0">
        <references count="2">
          <reference field="4294967294" count="1" selected="0">
            <x v="0"/>
          </reference>
          <reference field="1" count="1" selected="0">
            <x v="1"/>
          </reference>
        </references>
      </pivotArea>
    </chartFormat>
    <chartFormat chart="12" format="10" series="1">
      <pivotArea type="data" outline="0" fieldPosition="0">
        <references count="2">
          <reference field="4294967294" count="1" selected="0">
            <x v="0"/>
          </reference>
          <reference field="1" count="1" selected="0">
            <x v="2"/>
          </reference>
        </references>
      </pivotArea>
    </chartFormat>
    <chartFormat chart="12" format="11" series="1">
      <pivotArea type="data" outline="0" fieldPosition="0">
        <references count="2">
          <reference field="4294967294" count="1" selected="0">
            <x v="0"/>
          </reference>
          <reference field="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1">
  <location ref="K2:L5" firstHeaderRow="1" firstDataRow="1" firstDataCol="1"/>
  <pivotFields count="3">
    <pivotField axis="axisRow" showAll="0">
      <items count="3">
        <item x="1"/>
        <item x="0"/>
        <item t="default"/>
      </items>
    </pivotField>
    <pivotField showAll="0"/>
    <pivotField dataField="1" numFmtId="2" showAll="0"/>
  </pivotFields>
  <rowFields count="1">
    <field x="0"/>
  </rowFields>
  <rowItems count="3">
    <i>
      <x/>
    </i>
    <i>
      <x v="1"/>
    </i>
    <i t="grand">
      <x/>
    </i>
  </rowItems>
  <colItems count="1">
    <i/>
  </colItems>
  <dataFields count="1">
    <dataField name="Average of Backpack weight (lb)" fld="2" subtotal="average" baseField="0" baseItem="0" numFmtId="2"/>
  </dataFields>
  <formats count="3">
    <format dxfId="8">
      <pivotArea dataOnly="0" outline="0" fieldPosition="0">
        <references count="1">
          <reference field="4294967294" count="1">
            <x v="0"/>
          </reference>
        </references>
      </pivotArea>
    </format>
    <format dxfId="7">
      <pivotArea outline="0" collapsedLevelsAreSubtotals="1" fieldPosition="0">
        <references count="1">
          <reference field="4294967294" count="1" selected="0">
            <x v="0"/>
          </reference>
        </references>
      </pivotArea>
    </format>
    <format dxfId="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10">
  <location ref="L287:N291" firstHeaderRow="0" firstDataRow="1" firstDataCol="1"/>
  <pivotFields count="4">
    <pivotField axis="axisRow" showAll="0">
      <items count="4">
        <item x="0"/>
        <item x="1"/>
        <item x="2"/>
        <item t="default"/>
      </items>
    </pivotField>
    <pivotField dataField="1" numFmtId="2" showAll="0"/>
    <pivotField dataField="1" showAll="0"/>
    <pivotField numFmtId="10" showAll="0">
      <items count="4">
        <item x="2"/>
        <item x="1"/>
        <item x="0"/>
        <item t="default"/>
      </items>
    </pivotField>
  </pivotFields>
  <rowFields count="1">
    <field x="0"/>
  </rowFields>
  <rowItems count="4">
    <i>
      <x/>
    </i>
    <i>
      <x v="1"/>
    </i>
    <i>
      <x v="2"/>
    </i>
    <i t="grand">
      <x/>
    </i>
  </rowItems>
  <colFields count="1">
    <field x="-2"/>
  </colFields>
  <colItems count="2">
    <i>
      <x/>
    </i>
    <i i="1">
      <x v="1"/>
    </i>
  </colItems>
  <dataFields count="2">
    <dataField name="Average BP  Weight" fld="1" subtotal="average" baseField="0" baseItem="0"/>
    <dataField name="Average Female Sudent Weight" fld="2" subtotal="average" baseField="0" baseItem="0"/>
  </dataFields>
  <formats count="1">
    <format dxfId="9">
      <pivotArea dataOnly="0" labelOnly="1" outline="0" fieldPosition="0">
        <references count="1">
          <reference field="4294967294" count="1">
            <x v="1"/>
          </reference>
        </references>
      </pivotArea>
    </format>
  </formats>
  <chartFormats count="7">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1"/>
          </reference>
        </references>
      </pivotArea>
    </chartFormat>
    <chartFormat chart="5" format="9" series="1">
      <pivotArea type="data" outline="0" fieldPosition="0">
        <references count="1">
          <reference field="4294967294" count="1" selected="0">
            <x v="0"/>
          </reference>
        </references>
      </pivotArea>
    </chartFormat>
    <chartFormat chart="5" format="10" series="1">
      <pivotArea type="data" outline="0" fieldPosition="0">
        <references count="1">
          <reference field="4294967294" count="1" selected="0">
            <x v="1"/>
          </reference>
        </references>
      </pivotArea>
    </chartFormat>
    <chartFormat chart="8" format="11" series="1">
      <pivotArea type="data" outline="0" fieldPosition="0">
        <references count="1">
          <reference field="4294967294" count="1" selected="0">
            <x v="0"/>
          </reference>
        </references>
      </pivotArea>
    </chartFormat>
    <chartFormat chart="8" format="12" series="1">
      <pivotArea type="data" outline="0" fieldPosition="0">
        <references count="1">
          <reference field="4294967294" count="1" selected="0">
            <x v="1"/>
          </reference>
        </references>
      </pivotArea>
    </chartFormat>
    <chartFormat chart="8" format="13">
      <pivotArea type="data" outline="0" fieldPosition="0">
        <references count="2">
          <reference field="4294967294" count="1" selected="0">
            <x v="0"/>
          </reference>
          <reference field="0"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4" cacheId="3" dataPosition="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3">
  <location ref="G13:I17" firstHeaderRow="0" firstDataRow="1" firstDataCol="1"/>
  <pivotFields count="3">
    <pivotField axis="axisRow" showAll="0">
      <items count="4">
        <item x="2"/>
        <item x="0"/>
        <item x="1"/>
        <item t="default"/>
      </items>
    </pivotField>
    <pivotField dataField="1" numFmtId="2" showAll="0"/>
    <pivotField dataField="1" showAll="0"/>
  </pivotFields>
  <rowFields count="1">
    <field x="0"/>
  </rowFields>
  <rowItems count="4">
    <i>
      <x/>
    </i>
    <i>
      <x v="1"/>
    </i>
    <i>
      <x v="2"/>
    </i>
    <i t="grand">
      <x/>
    </i>
  </rowItems>
  <colFields count="1">
    <field x="-2"/>
  </colFields>
  <colItems count="2">
    <i>
      <x/>
    </i>
    <i i="1">
      <x v="1"/>
    </i>
  </colItems>
  <dataFields count="2">
    <dataField name="Average of Backpack weight (lb)" fld="1" subtotal="average" baseField="0" baseItem="0"/>
    <dataField name="Average Student Weight (lb)" fld="2" subtotal="average" baseField="0" baseItem="0"/>
  </dataFields>
  <chartFormats count="11">
    <chartFormat chart="0" format="1" series="1">
      <pivotArea type="data" outline="0" fieldPosition="0">
        <references count="2">
          <reference field="4294967294" count="1" selected="0">
            <x v="0"/>
          </reference>
          <reference field="0" count="1" selected="0">
            <x v="0"/>
          </reference>
        </references>
      </pivotArea>
    </chartFormat>
    <chartFormat chart="0" format="2" series="1">
      <pivotArea type="data" outline="0" fieldPosition="0">
        <references count="2">
          <reference field="4294967294" count="1" selected="0">
            <x v="0"/>
          </reference>
          <reference field="0" count="1" selected="0">
            <x v="1"/>
          </reference>
        </references>
      </pivotArea>
    </chartFormat>
    <chartFormat chart="0" format="3" series="1">
      <pivotArea type="data" outline="0" fieldPosition="0">
        <references count="2">
          <reference field="4294967294" count="1" selected="0">
            <x v="0"/>
          </reference>
          <reference field="0" count="1" selected="0">
            <x v="2"/>
          </reference>
        </references>
      </pivotArea>
    </chartFormat>
    <chartFormat chart="0" format="4" series="1">
      <pivotArea type="data" outline="0" fieldPosition="0">
        <references count="2">
          <reference field="4294967294" count="1" selected="0">
            <x v="1"/>
          </reference>
          <reference field="0" count="1" selected="0">
            <x v="1"/>
          </reference>
        </references>
      </pivotArea>
    </chartFormat>
    <chartFormat chart="0" format="5" series="1">
      <pivotArea type="data" outline="0" fieldPosition="0">
        <references count="2">
          <reference field="4294967294" count="1" selected="0">
            <x v="1"/>
          </reference>
          <reference field="0" count="1" selected="0">
            <x v="2"/>
          </reference>
        </references>
      </pivotArea>
    </chartFormat>
    <chartFormat chart="0" format="6" series="1">
      <pivotArea type="data" outline="0" fieldPosition="0">
        <references count="2">
          <reference field="4294967294" count="1" selected="0">
            <x v="1"/>
          </reference>
          <reference field="0" count="1" selected="0">
            <x v="0"/>
          </reference>
        </references>
      </pivotArea>
    </chartFormat>
    <chartFormat chart="0" format="7">
      <pivotArea type="data" outline="0" fieldPosition="0">
        <references count="2">
          <reference field="4294967294" count="1" selected="0">
            <x v="1"/>
          </reference>
          <reference field="0" count="1" selected="0">
            <x v="0"/>
          </reference>
        </references>
      </pivotArea>
    </chartFormat>
    <chartFormat chart="0" format="8">
      <pivotArea type="data" outline="0" fieldPosition="0">
        <references count="2">
          <reference field="4294967294" count="1" selected="0">
            <x v="1"/>
          </reference>
          <reference field="0" count="1" selected="0">
            <x v="1"/>
          </reference>
        </references>
      </pivotArea>
    </chartFormat>
    <chartFormat chart="0" format="9">
      <pivotArea type="data" outline="0" fieldPosition="0">
        <references count="2">
          <reference field="4294967294" count="1" selected="0">
            <x v="1"/>
          </reference>
          <reference field="0" count="1" selected="0">
            <x v="2"/>
          </reference>
        </references>
      </pivotArea>
    </chartFormat>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2" name="Table13" displayName="Table13" ref="B1:H316" totalsRowShown="0" headerRowDxfId="23">
  <autoFilter ref="B1:H316"/>
  <sortState ref="B2:E274">
    <sortCondition descending="1" ref="C1:C274"/>
  </sortState>
  <tableColumns count="7">
    <tableColumn id="1" name="Column1" dataDxfId="22"/>
    <tableColumn id="2" name="Column2" dataDxfId="21"/>
    <tableColumn id="3" name="Column3" dataDxfId="20"/>
    <tableColumn id="4" name="Column4"/>
    <tableColumn id="5" name="Column5"/>
    <tableColumn id="6" name="Column6"/>
    <tableColumn id="7" name="Column7"/>
  </tableColumns>
  <tableStyleInfo name="TableStyleMedium2" showFirstColumn="0" showLastColumn="0" showRowStripes="1" showColumnStripes="0"/>
</table>
</file>

<file path=xl/tables/table2.xml><?xml version="1.0" encoding="utf-8"?>
<table xmlns="http://schemas.openxmlformats.org/spreadsheetml/2006/main" id="3" name="Table134" displayName="Table134" ref="B1:H316" totalsRowShown="0" headerRowDxfId="16">
  <autoFilter ref="B1:H316">
    <filterColumn colId="1">
      <filters>
        <filter val="6"/>
        <filter val="7"/>
        <filter val="8"/>
      </filters>
    </filterColumn>
  </autoFilter>
  <sortState ref="B2:E274">
    <sortCondition descending="1" ref="C1:C274"/>
  </sortState>
  <tableColumns count="7">
    <tableColumn id="1" name="Column1" dataDxfId="15"/>
    <tableColumn id="2" name="Column2" dataDxfId="14"/>
    <tableColumn id="3" name="Column3" dataDxfId="13"/>
    <tableColumn id="4" name="Column4"/>
    <tableColumn id="5" name="Column5"/>
    <tableColumn id="6" name="Column6"/>
    <tableColumn id="7" name="Column7"/>
  </tableColumns>
  <tableStyleInfo name="TableStyleMedium2" showFirstColumn="0" showLastColumn="0" showRowStripes="1" showColumnStripes="0"/>
</table>
</file>

<file path=xl/tables/table3.xml><?xml version="1.0" encoding="utf-8"?>
<table xmlns="http://schemas.openxmlformats.org/spreadsheetml/2006/main" id="1" name="Table1" displayName="Table1" ref="B1:H274" totalsRowShown="0" headerRowDxfId="3">
  <autoFilter ref="B1:H274"/>
  <sortState ref="B2:E274">
    <sortCondition descending="1" ref="C1:C274"/>
  </sortState>
  <tableColumns count="7">
    <tableColumn id="1" name="Column1" dataDxfId="2"/>
    <tableColumn id="2" name="Column2" dataDxfId="1"/>
    <tableColumn id="3" name="Column3" dataDxfId="0"/>
    <tableColumn id="4" name="Column4"/>
    <tableColumn id="5" name="Column5"/>
    <tableColumn id="6" name="Column6"/>
    <tableColumn id="7" name="Column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table" Target="../tables/table1.xml"/><Relationship Id="rId5" Type="http://schemas.openxmlformats.org/officeDocument/2006/relationships/drawing" Target="../drawings/drawing1.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ivotTable" Target="../pivotTables/pivotTable5.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5" Type="http://schemas.openxmlformats.org/officeDocument/2006/relationships/table" Target="../tables/table3.xm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www.cdc.gov/growthcharts/clinical_charts.htm"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337"/>
  <sheetViews>
    <sheetView showGridLines="0" zoomScale="73" zoomScaleNormal="73" workbookViewId="0">
      <selection activeCell="B323" sqref="B323"/>
    </sheetView>
  </sheetViews>
  <sheetFormatPr defaultRowHeight="14.5" x14ac:dyDescent="0.35"/>
  <cols>
    <col min="1" max="1" width="9.36328125" style="45" customWidth="1"/>
    <col min="2" max="3" width="11" style="45" customWidth="1"/>
    <col min="4" max="4" width="13.36328125" customWidth="1"/>
    <col min="5" max="5" width="16" customWidth="1"/>
    <col min="6" max="6" width="14.90625" customWidth="1"/>
    <col min="7" max="9" width="16.26953125" customWidth="1"/>
    <col min="10" max="10" width="22.26953125" customWidth="1"/>
    <col min="11" max="12" width="16.26953125" customWidth="1"/>
    <col min="13" max="13" width="19.08984375" customWidth="1"/>
    <col min="14" max="14" width="16.26953125" customWidth="1"/>
    <col min="15" max="16" width="5.6328125" customWidth="1"/>
    <col min="17" max="17" width="11.26953125" customWidth="1"/>
    <col min="18" max="18" width="21.36328125" customWidth="1"/>
    <col min="19" max="19" width="3.7265625" customWidth="1"/>
    <col min="20" max="20" width="9.7265625" customWidth="1"/>
    <col min="21" max="21" width="9.6328125" customWidth="1"/>
    <col min="22" max="22" width="14.36328125" customWidth="1"/>
    <col min="23" max="23" width="17.6328125" customWidth="1"/>
    <col min="24" max="25" width="6.6328125" customWidth="1"/>
    <col min="26" max="26" width="8.6328125" customWidth="1"/>
    <col min="27" max="27" width="11.7265625" customWidth="1"/>
    <col min="28" max="28" width="7.36328125" customWidth="1"/>
    <col min="29" max="29" width="4" customWidth="1"/>
    <col min="30" max="31" width="2.36328125" customWidth="1"/>
    <col min="32" max="32" width="7.36328125" customWidth="1"/>
    <col min="33" max="33" width="5.26953125" customWidth="1"/>
    <col min="34" max="35" width="2.36328125" customWidth="1"/>
    <col min="36" max="36" width="8.6328125" customWidth="1"/>
    <col min="37" max="37" width="7.6328125" customWidth="1"/>
    <col min="38" max="38" width="10.26953125" customWidth="1"/>
    <col min="39" max="39" width="5.26953125" customWidth="1"/>
    <col min="40" max="40" width="2.36328125" customWidth="1"/>
    <col min="41" max="41" width="8.6328125" customWidth="1"/>
    <col min="42" max="42" width="7.6328125" customWidth="1"/>
    <col min="43" max="43" width="2.36328125" customWidth="1"/>
    <col min="44" max="44" width="10.26953125" customWidth="1"/>
    <col min="45" max="45" width="5.26953125" customWidth="1"/>
    <col min="46" max="47" width="2.36328125" customWidth="1"/>
    <col min="48" max="48" width="8.6328125" customWidth="1"/>
    <col min="49" max="49" width="7.6328125" customWidth="1"/>
    <col min="50" max="50" width="2.36328125" customWidth="1"/>
    <col min="51" max="51" width="10.26953125" customWidth="1"/>
    <col min="52" max="52" width="5.26953125" customWidth="1"/>
    <col min="53" max="54" width="2.36328125" customWidth="1"/>
    <col min="55" max="55" width="8.6328125" customWidth="1"/>
    <col min="56" max="56" width="7.6328125" customWidth="1"/>
    <col min="57" max="57" width="2.36328125" customWidth="1"/>
    <col min="58" max="58" width="10.26953125" customWidth="1"/>
    <col min="59" max="59" width="5.26953125" customWidth="1"/>
    <col min="60" max="61" width="2.36328125" customWidth="1"/>
    <col min="62" max="62" width="8.6328125" customWidth="1"/>
    <col min="63" max="63" width="7.6328125" customWidth="1"/>
    <col min="64" max="64" width="10.26953125" customWidth="1"/>
    <col min="65" max="65" width="7.6328125" customWidth="1"/>
    <col min="66" max="66" width="2.36328125" customWidth="1"/>
    <col min="67" max="67" width="10.26953125" customWidth="1"/>
    <col min="68" max="68" width="5.26953125" customWidth="1"/>
    <col min="69" max="70" width="2.36328125" customWidth="1"/>
    <col min="71" max="71" width="8.6328125" customWidth="1"/>
    <col min="72" max="72" width="5.26953125" customWidth="1"/>
    <col min="73" max="74" width="2.36328125" customWidth="1"/>
    <col min="75" max="75" width="8.6328125" customWidth="1"/>
    <col min="76" max="76" width="7.6328125" customWidth="1"/>
    <col min="77" max="77" width="2.36328125" customWidth="1"/>
    <col min="78" max="78" width="10.26953125" customWidth="1"/>
    <col min="79" max="79" width="7.6328125" customWidth="1"/>
    <col min="80" max="80" width="10.26953125" customWidth="1"/>
    <col min="81" max="81" width="5.26953125" customWidth="1"/>
    <col min="82" max="83" width="2.36328125" customWidth="1"/>
    <col min="84" max="84" width="8.6328125" customWidth="1"/>
    <col min="85" max="85" width="5.26953125" customWidth="1"/>
    <col min="86" max="87" width="2.36328125" customWidth="1"/>
    <col min="88" max="88" width="8.6328125" customWidth="1"/>
    <col min="89" max="89" width="7.6328125" customWidth="1"/>
    <col min="90" max="90" width="10.26953125" customWidth="1"/>
    <col min="91" max="91" width="7.6328125" customWidth="1"/>
    <col min="92" max="92" width="2.36328125" customWidth="1"/>
    <col min="93" max="93" width="10.26953125" customWidth="1"/>
    <col min="94" max="94" width="5.26953125" customWidth="1"/>
    <col min="95" max="96" width="2.36328125" customWidth="1"/>
    <col min="97" max="97" width="8.6328125" customWidth="1"/>
    <col min="98" max="98" width="7.6328125" customWidth="1"/>
    <col min="99" max="99" width="10.26953125" customWidth="1"/>
    <col min="100" max="100" width="5.26953125" customWidth="1"/>
    <col min="101" max="101" width="8.6328125" customWidth="1"/>
    <col min="102" max="102" width="5.26953125" customWidth="1"/>
    <col min="103" max="104" width="2.36328125" customWidth="1"/>
    <col min="105" max="105" width="8.6328125" customWidth="1"/>
    <col min="106" max="106" width="7.6328125" customWidth="1"/>
    <col min="107" max="107" width="10.26953125" customWidth="1"/>
    <col min="108" max="108" width="5.26953125" customWidth="1"/>
    <col min="109" max="110" width="2.36328125" customWidth="1"/>
    <col min="111" max="111" width="8.6328125" customWidth="1"/>
    <col min="112" max="112" width="7.6328125" customWidth="1"/>
    <col min="113" max="113" width="10.26953125" customWidth="1"/>
    <col min="114" max="114" width="5.26953125" customWidth="1"/>
    <col min="115" max="115" width="8.6328125" customWidth="1"/>
    <col min="116" max="116" width="21.26953125" customWidth="1"/>
    <col min="117" max="117" width="24.90625" bestFit="1" customWidth="1"/>
    <col min="118" max="118" width="11.7265625" customWidth="1"/>
    <col min="119" max="119" width="18.6328125" bestFit="1" customWidth="1"/>
    <col min="120" max="120" width="19.90625" bestFit="1" customWidth="1"/>
    <col min="121" max="151" width="38.6328125" bestFit="1" customWidth="1"/>
    <col min="152" max="152" width="16.26953125" bestFit="1" customWidth="1"/>
  </cols>
  <sheetData>
    <row r="1" spans="1:32" s="1" customFormat="1" x14ac:dyDescent="0.35">
      <c r="A1"/>
      <c r="B1" s="26" t="s">
        <v>13</v>
      </c>
      <c r="C1" s="26" t="s">
        <v>14</v>
      </c>
      <c r="D1" s="26" t="s">
        <v>15</v>
      </c>
      <c r="E1" s="26" t="s">
        <v>18</v>
      </c>
      <c r="F1" s="43" t="s">
        <v>78</v>
      </c>
      <c r="G1" s="43" t="s">
        <v>79</v>
      </c>
      <c r="H1" s="43" t="s">
        <v>80</v>
      </c>
      <c r="I1" s="43"/>
      <c r="J1" s="43"/>
    </row>
    <row r="2" spans="1:32" ht="58" x14ac:dyDescent="0.55000000000000004">
      <c r="B2" s="57" t="s">
        <v>0</v>
      </c>
      <c r="C2" s="58" t="s">
        <v>1</v>
      </c>
      <c r="D2" s="58" t="s">
        <v>4</v>
      </c>
      <c r="E2" s="58" t="s">
        <v>17</v>
      </c>
      <c r="F2" s="58" t="s">
        <v>86</v>
      </c>
      <c r="G2" s="58" t="s">
        <v>84</v>
      </c>
      <c r="H2" s="58" t="s">
        <v>85</v>
      </c>
      <c r="I2" s="44"/>
      <c r="J2" s="67" t="s">
        <v>72</v>
      </c>
      <c r="K2" s="67"/>
      <c r="L2" s="67"/>
      <c r="M2" s="67"/>
      <c r="N2" s="67"/>
      <c r="R2" s="8" t="s">
        <v>87</v>
      </c>
    </row>
    <row r="3" spans="1:32" ht="23" x14ac:dyDescent="0.35">
      <c r="A3" s="45">
        <v>1</v>
      </c>
      <c r="B3" s="45" t="s">
        <v>2</v>
      </c>
      <c r="C3" s="45">
        <v>8</v>
      </c>
      <c r="D3" s="4">
        <v>15</v>
      </c>
      <c r="E3">
        <v>101</v>
      </c>
      <c r="F3" s="4">
        <f>Table13[[#This Row],[Column3]]/Table13[[#This Row],[Column4]]*100</f>
        <v>14.85148514851485</v>
      </c>
      <c r="G3">
        <f>Table13[[#This Row],[Column4]]*12.5%</f>
        <v>12.625</v>
      </c>
      <c r="H3" s="4">
        <f>Table13[[#This Row],[Column3]]-Table13[[#This Row],[Column6]]</f>
        <v>2.375</v>
      </c>
      <c r="J3" s="31" t="s">
        <v>29</v>
      </c>
      <c r="K3" s="68" t="s">
        <v>30</v>
      </c>
      <c r="L3" s="68"/>
      <c r="M3" s="68" t="s">
        <v>31</v>
      </c>
      <c r="N3" s="68"/>
      <c r="R3" t="s">
        <v>2</v>
      </c>
      <c r="U3" t="s">
        <v>88</v>
      </c>
      <c r="V3" t="s">
        <v>0</v>
      </c>
      <c r="W3" t="s">
        <v>89</v>
      </c>
      <c r="X3" t="s">
        <v>3</v>
      </c>
      <c r="AA3" t="s">
        <v>90</v>
      </c>
      <c r="AF3" t="s">
        <v>8</v>
      </c>
    </row>
    <row r="4" spans="1:32" x14ac:dyDescent="0.35">
      <c r="A4" s="45">
        <v>2</v>
      </c>
      <c r="B4" s="45" t="s">
        <v>3</v>
      </c>
      <c r="C4" s="45">
        <v>6</v>
      </c>
      <c r="D4" s="4">
        <v>12</v>
      </c>
      <c r="E4">
        <v>78.5</v>
      </c>
      <c r="F4" s="4">
        <f>Table13[[#This Row],[Column3]]/Table13[[#This Row],[Column4]]*100</f>
        <v>15.286624203821656</v>
      </c>
      <c r="G4">
        <f>Table13[[#This Row],[Column4]]*12.5%</f>
        <v>9.8125</v>
      </c>
      <c r="H4" s="4">
        <f>Table13[[#This Row],[Column3]]-Table13[[#This Row],[Column6]]</f>
        <v>2.1875</v>
      </c>
      <c r="J4" s="46" t="s">
        <v>32</v>
      </c>
      <c r="K4" s="46" t="s">
        <v>33</v>
      </c>
      <c r="L4" s="46" t="s">
        <v>34</v>
      </c>
      <c r="M4" s="46" t="s">
        <v>33</v>
      </c>
      <c r="N4" s="46" t="s">
        <v>43</v>
      </c>
      <c r="R4">
        <v>6</v>
      </c>
      <c r="S4">
        <v>7</v>
      </c>
      <c r="T4">
        <v>8</v>
      </c>
      <c r="V4" t="s">
        <v>1</v>
      </c>
      <c r="X4">
        <v>6</v>
      </c>
      <c r="Y4">
        <v>7</v>
      </c>
      <c r="Z4">
        <v>8</v>
      </c>
      <c r="AB4" t="s">
        <v>97</v>
      </c>
      <c r="AC4" t="s">
        <v>98</v>
      </c>
      <c r="AD4" t="s">
        <v>99</v>
      </c>
      <c r="AE4" t="s">
        <v>100</v>
      </c>
    </row>
    <row r="5" spans="1:32" x14ac:dyDescent="0.35">
      <c r="A5" s="45">
        <v>3</v>
      </c>
      <c r="B5" s="45" t="s">
        <v>3</v>
      </c>
      <c r="C5" s="45">
        <v>6</v>
      </c>
      <c r="D5" s="4">
        <v>11</v>
      </c>
      <c r="E5">
        <v>78.5</v>
      </c>
      <c r="F5" s="4">
        <f>Table13[[#This Row],[Column3]]/Table13[[#This Row],[Column4]]*100</f>
        <v>14.012738853503185</v>
      </c>
      <c r="G5">
        <f>Table13[[#This Row],[Column4]]*12.5%</f>
        <v>9.8125</v>
      </c>
      <c r="H5" s="4">
        <f>Table13[[#This Row],[Column3]]-Table13[[#This Row],[Column6]]</f>
        <v>1.1875</v>
      </c>
      <c r="J5" s="13">
        <v>11</v>
      </c>
      <c r="K5" s="13">
        <v>81.5</v>
      </c>
      <c r="L5" s="13">
        <v>56.7</v>
      </c>
      <c r="M5" s="13" t="s">
        <v>21</v>
      </c>
      <c r="N5" s="13" t="s">
        <v>22</v>
      </c>
      <c r="Q5" t="s">
        <v>101</v>
      </c>
      <c r="R5" s="18">
        <v>76</v>
      </c>
      <c r="S5" s="18">
        <v>43</v>
      </c>
      <c r="T5" s="18">
        <v>39</v>
      </c>
      <c r="U5" s="18">
        <v>158</v>
      </c>
      <c r="V5" s="18">
        <v>1</v>
      </c>
      <c r="W5" s="18">
        <v>1</v>
      </c>
      <c r="X5" s="18">
        <v>78</v>
      </c>
      <c r="Y5" s="18">
        <v>47</v>
      </c>
      <c r="Z5" s="18">
        <v>31</v>
      </c>
      <c r="AA5" s="18">
        <v>156</v>
      </c>
      <c r="AB5" s="18">
        <v>154</v>
      </c>
      <c r="AC5" s="18">
        <v>90</v>
      </c>
      <c r="AD5" s="18">
        <v>70</v>
      </c>
      <c r="AE5" s="18">
        <v>1</v>
      </c>
      <c r="AF5" s="18">
        <v>315</v>
      </c>
    </row>
    <row r="6" spans="1:32" x14ac:dyDescent="0.35">
      <c r="A6" s="45">
        <v>4</v>
      </c>
      <c r="B6" s="45" t="s">
        <v>3</v>
      </c>
      <c r="C6" s="45">
        <v>6</v>
      </c>
      <c r="D6" s="4">
        <v>10</v>
      </c>
      <c r="E6">
        <v>78.5</v>
      </c>
      <c r="F6" s="4">
        <f>Table13[[#This Row],[Column3]]/Table13[[#This Row],[Column4]]*100</f>
        <v>12.738853503184714</v>
      </c>
      <c r="G6">
        <f>Table13[[#This Row],[Column4]]*12.5%</f>
        <v>9.8125</v>
      </c>
      <c r="H6" s="4">
        <f>Table13[[#This Row],[Column3]]-Table13[[#This Row],[Column6]]</f>
        <v>0.1875</v>
      </c>
      <c r="J6" s="13">
        <v>12</v>
      </c>
      <c r="K6" s="13">
        <v>91.5</v>
      </c>
      <c r="L6" s="13">
        <v>59</v>
      </c>
      <c r="M6" s="13" t="s">
        <v>23</v>
      </c>
      <c r="N6" s="13" t="s">
        <v>24</v>
      </c>
    </row>
    <row r="7" spans="1:32" x14ac:dyDescent="0.35">
      <c r="A7" s="45">
        <v>5</v>
      </c>
      <c r="B7" s="45" t="s">
        <v>3</v>
      </c>
      <c r="C7" s="45">
        <v>7</v>
      </c>
      <c r="D7" s="4">
        <v>8</v>
      </c>
      <c r="E7">
        <v>88</v>
      </c>
      <c r="F7" s="4">
        <f>Table13[[#This Row],[Column3]]/Table13[[#This Row],[Column4]]*100</f>
        <v>9.0909090909090917</v>
      </c>
      <c r="G7">
        <f>Table13[[#This Row],[Column4]]*12.5%</f>
        <v>11</v>
      </c>
      <c r="H7" s="4">
        <f>Table13[[#This Row],[Column3]]-Table13[[#This Row],[Column6]]</f>
        <v>-3</v>
      </c>
      <c r="J7" s="13">
        <v>13</v>
      </c>
      <c r="K7" s="13">
        <v>101</v>
      </c>
      <c r="L7" s="13">
        <v>61.7</v>
      </c>
      <c r="M7" s="13" t="s">
        <v>25</v>
      </c>
      <c r="N7" s="13" t="s">
        <v>26</v>
      </c>
    </row>
    <row r="8" spans="1:32" x14ac:dyDescent="0.35">
      <c r="A8" s="45">
        <v>6</v>
      </c>
      <c r="B8" s="45" t="s">
        <v>3</v>
      </c>
      <c r="C8" s="45">
        <v>6</v>
      </c>
      <c r="D8" s="4">
        <v>8</v>
      </c>
      <c r="E8">
        <v>78.5</v>
      </c>
      <c r="F8" s="4">
        <f>Table13[[#This Row],[Column3]]/Table13[[#This Row],[Column4]]*100</f>
        <v>10.191082802547772</v>
      </c>
      <c r="G8">
        <f>Table13[[#This Row],[Column4]]*12.5%</f>
        <v>9.8125</v>
      </c>
      <c r="H8" s="4">
        <f>Table13[[#This Row],[Column3]]-Table13[[#This Row],[Column6]]</f>
        <v>-1.8125</v>
      </c>
      <c r="J8" s="13">
        <v>14</v>
      </c>
      <c r="K8" s="13">
        <v>105</v>
      </c>
      <c r="L8" s="13">
        <v>62.5</v>
      </c>
      <c r="M8" s="13" t="s">
        <v>27</v>
      </c>
      <c r="N8" s="13" t="s">
        <v>28</v>
      </c>
    </row>
    <row r="9" spans="1:32" ht="23.5" thickBot="1" x14ac:dyDescent="0.4">
      <c r="A9" s="45">
        <v>7</v>
      </c>
      <c r="B9" s="45" t="s">
        <v>3</v>
      </c>
      <c r="C9" s="45">
        <v>6</v>
      </c>
      <c r="D9" s="4">
        <v>12</v>
      </c>
      <c r="E9">
        <v>78.5</v>
      </c>
      <c r="F9" s="4">
        <f>Table13[[#This Row],[Column3]]/Table13[[#This Row],[Column4]]*100</f>
        <v>15.286624203821656</v>
      </c>
      <c r="G9">
        <f>Table13[[#This Row],[Column4]]*12.5%</f>
        <v>9.8125</v>
      </c>
      <c r="H9" s="4">
        <f>Table13[[#This Row],[Column3]]-Table13[[#This Row],[Column6]]</f>
        <v>2.1875</v>
      </c>
      <c r="J9" s="30" t="s">
        <v>35</v>
      </c>
      <c r="K9" s="69" t="s">
        <v>30</v>
      </c>
      <c r="L9" s="70"/>
      <c r="M9" s="69" t="s">
        <v>31</v>
      </c>
      <c r="N9" s="70"/>
      <c r="Q9" s="8" t="s">
        <v>12</v>
      </c>
      <c r="R9" t="s">
        <v>104</v>
      </c>
      <c r="V9" s="8" t="s">
        <v>105</v>
      </c>
      <c r="W9" s="8" t="s">
        <v>87</v>
      </c>
    </row>
    <row r="10" spans="1:32" x14ac:dyDescent="0.35">
      <c r="A10" s="45">
        <v>8</v>
      </c>
      <c r="B10" s="45" t="s">
        <v>3</v>
      </c>
      <c r="C10" s="45">
        <v>6</v>
      </c>
      <c r="D10" s="4">
        <v>10</v>
      </c>
      <c r="E10">
        <v>78.5</v>
      </c>
      <c r="F10" s="4">
        <f>Table13[[#This Row],[Column3]]/Table13[[#This Row],[Column4]]*100</f>
        <v>12.738853503184714</v>
      </c>
      <c r="G10">
        <f>Table13[[#This Row],[Column4]]*12.5%</f>
        <v>9.8125</v>
      </c>
      <c r="H10" s="4">
        <f>Table13[[#This Row],[Column3]]-Table13[[#This Row],[Column6]]</f>
        <v>0.1875</v>
      </c>
      <c r="J10" s="16" t="s">
        <v>32</v>
      </c>
      <c r="K10" s="16" t="s">
        <v>33</v>
      </c>
      <c r="L10" s="16" t="s">
        <v>34</v>
      </c>
      <c r="M10" s="16" t="s">
        <v>33</v>
      </c>
      <c r="N10" s="16" t="s">
        <v>34</v>
      </c>
      <c r="Q10" s="9" t="s">
        <v>2</v>
      </c>
      <c r="R10" s="18">
        <v>158</v>
      </c>
      <c r="V10" s="8" t="s">
        <v>12</v>
      </c>
      <c r="W10">
        <v>6</v>
      </c>
      <c r="X10">
        <v>7</v>
      </c>
      <c r="Y10">
        <v>8</v>
      </c>
      <c r="Z10" t="s">
        <v>1</v>
      </c>
      <c r="AA10" t="s">
        <v>8</v>
      </c>
    </row>
    <row r="11" spans="1:32" x14ac:dyDescent="0.35">
      <c r="A11" s="45">
        <v>9</v>
      </c>
      <c r="B11" s="45" t="s">
        <v>2</v>
      </c>
      <c r="C11" s="45">
        <v>8</v>
      </c>
      <c r="D11" s="4">
        <v>12</v>
      </c>
      <c r="E11">
        <v>101</v>
      </c>
      <c r="F11" s="4">
        <f>Table13[[#This Row],[Column3]]/Table13[[#This Row],[Column4]]*100</f>
        <v>11.881188118811881</v>
      </c>
      <c r="G11">
        <f>Table13[[#This Row],[Column4]]*12.5%</f>
        <v>12.625</v>
      </c>
      <c r="H11" s="4">
        <f>Table13[[#This Row],[Column3]]-Table13[[#This Row],[Column6]]</f>
        <v>-0.625</v>
      </c>
      <c r="J11" s="13">
        <v>11</v>
      </c>
      <c r="K11" s="13">
        <v>78.5</v>
      </c>
      <c r="L11" s="13">
        <v>56.5</v>
      </c>
      <c r="M11" s="13" t="s">
        <v>36</v>
      </c>
      <c r="N11" s="13" t="s">
        <v>22</v>
      </c>
      <c r="Q11" s="11">
        <v>6</v>
      </c>
      <c r="R11" s="18">
        <v>76</v>
      </c>
      <c r="V11" s="9" t="s">
        <v>2</v>
      </c>
      <c r="W11" s="4">
        <v>13.638157894736842</v>
      </c>
      <c r="X11" s="4">
        <v>14.94186046511628</v>
      </c>
      <c r="Y11" s="4">
        <v>15.846153846153847</v>
      </c>
      <c r="Z11" s="4"/>
      <c r="AA11" s="4">
        <v>14.537974683544304</v>
      </c>
    </row>
    <row r="12" spans="1:32" x14ac:dyDescent="0.35">
      <c r="A12" s="45">
        <v>10</v>
      </c>
      <c r="B12" s="45" t="s">
        <v>3</v>
      </c>
      <c r="C12" s="45">
        <v>6</v>
      </c>
      <c r="D12" s="4">
        <v>12</v>
      </c>
      <c r="E12">
        <v>78.5</v>
      </c>
      <c r="F12" s="4">
        <f>Table13[[#This Row],[Column3]]/Table13[[#This Row],[Column4]]*100</f>
        <v>15.286624203821656</v>
      </c>
      <c r="G12">
        <f>Table13[[#This Row],[Column4]]*12.5%</f>
        <v>9.8125</v>
      </c>
      <c r="H12" s="4">
        <f>Table13[[#This Row],[Column3]]-Table13[[#This Row],[Column6]]</f>
        <v>2.1875</v>
      </c>
      <c r="J12" s="13">
        <v>12</v>
      </c>
      <c r="K12" s="13">
        <v>88</v>
      </c>
      <c r="L12" s="13">
        <v>58.7</v>
      </c>
      <c r="M12" s="13" t="s">
        <v>37</v>
      </c>
      <c r="N12" s="13" t="s">
        <v>38</v>
      </c>
      <c r="Q12" s="11">
        <v>7</v>
      </c>
      <c r="R12" s="18">
        <v>43</v>
      </c>
      <c r="V12" s="9" t="s">
        <v>0</v>
      </c>
      <c r="W12" s="4"/>
      <c r="X12" s="4"/>
      <c r="Y12" s="4"/>
      <c r="Z12" s="4" t="e">
        <v>#DIV/0!</v>
      </c>
      <c r="AA12" s="4" t="e">
        <v>#DIV/0!</v>
      </c>
    </row>
    <row r="13" spans="1:32" x14ac:dyDescent="0.35">
      <c r="A13" s="45">
        <v>11</v>
      </c>
      <c r="B13" s="45" t="s">
        <v>2</v>
      </c>
      <c r="C13" s="45">
        <v>8</v>
      </c>
      <c r="D13" s="4">
        <v>12</v>
      </c>
      <c r="E13">
        <v>101</v>
      </c>
      <c r="F13" s="4">
        <f>Table13[[#This Row],[Column3]]/Table13[[#This Row],[Column4]]*100</f>
        <v>11.881188118811881</v>
      </c>
      <c r="G13">
        <f>Table13[[#This Row],[Column4]]*12.5%</f>
        <v>12.625</v>
      </c>
      <c r="H13" s="4">
        <f>Table13[[#This Row],[Column3]]-Table13[[#This Row],[Column6]]</f>
        <v>-0.625</v>
      </c>
      <c r="J13" s="13">
        <v>13</v>
      </c>
      <c r="K13" s="13">
        <v>100</v>
      </c>
      <c r="L13" s="13">
        <v>61.5</v>
      </c>
      <c r="M13" s="13" t="s">
        <v>39</v>
      </c>
      <c r="N13" s="13" t="s">
        <v>40</v>
      </c>
      <c r="Q13" s="11">
        <v>8</v>
      </c>
      <c r="R13" s="18">
        <v>39</v>
      </c>
      <c r="V13" s="9" t="s">
        <v>3</v>
      </c>
      <c r="W13" s="4">
        <v>13.912820512820513</v>
      </c>
      <c r="X13" s="4">
        <v>15.285106382978725</v>
      </c>
      <c r="Y13" s="4">
        <v>14.167741935483871</v>
      </c>
      <c r="Z13" s="4"/>
      <c r="AA13" s="4">
        <v>14.376923076923077</v>
      </c>
    </row>
    <row r="14" spans="1:32" x14ac:dyDescent="0.35">
      <c r="A14" s="45">
        <v>12</v>
      </c>
      <c r="B14" s="45" t="s">
        <v>2</v>
      </c>
      <c r="C14" s="45">
        <v>6</v>
      </c>
      <c r="D14" s="4">
        <v>13</v>
      </c>
      <c r="E14">
        <v>81.5</v>
      </c>
      <c r="F14" s="4">
        <f>Table13[[#This Row],[Column3]]/Table13[[#This Row],[Column4]]*100</f>
        <v>15.950920245398773</v>
      </c>
      <c r="G14">
        <f>Table13[[#This Row],[Column4]]*12.5%</f>
        <v>10.1875</v>
      </c>
      <c r="H14" s="4">
        <f>Table13[[#This Row],[Column3]]-Table13[[#This Row],[Column6]]</f>
        <v>2.8125</v>
      </c>
      <c r="J14" s="13">
        <v>14</v>
      </c>
      <c r="K14" s="13">
        <v>112</v>
      </c>
      <c r="L14" s="13">
        <v>64.5</v>
      </c>
      <c r="M14" s="13" t="s">
        <v>41</v>
      </c>
      <c r="N14" s="13" t="s">
        <v>42</v>
      </c>
      <c r="Q14" s="9" t="s">
        <v>0</v>
      </c>
      <c r="R14" s="18">
        <v>1</v>
      </c>
      <c r="V14" s="9" t="s">
        <v>8</v>
      </c>
      <c r="W14" s="4">
        <v>13.777272727272726</v>
      </c>
      <c r="X14" s="4">
        <v>15.121111111111109</v>
      </c>
      <c r="Y14" s="4">
        <v>15.102857142857143</v>
      </c>
      <c r="Z14" s="4" t="e">
        <v>#DIV/0!</v>
      </c>
      <c r="AA14" s="4">
        <v>14.45796178343949</v>
      </c>
    </row>
    <row r="15" spans="1:32" x14ac:dyDescent="0.35">
      <c r="A15" s="45">
        <v>13</v>
      </c>
      <c r="B15" s="45" t="s">
        <v>2</v>
      </c>
      <c r="C15" s="45">
        <v>6</v>
      </c>
      <c r="D15" s="4">
        <v>21</v>
      </c>
      <c r="E15">
        <v>81.5</v>
      </c>
      <c r="F15" s="4">
        <f>Table13[[#This Row],[Column3]]/Table13[[#This Row],[Column4]]*100</f>
        <v>25.766871165644172</v>
      </c>
      <c r="G15">
        <f>Table13[[#This Row],[Column4]]*12.5%</f>
        <v>10.1875</v>
      </c>
      <c r="H15" s="4">
        <f>Table13[[#This Row],[Column3]]-Table13[[#This Row],[Column6]]</f>
        <v>10.8125</v>
      </c>
      <c r="K15" s="9"/>
      <c r="L15" s="4"/>
      <c r="Q15" s="11" t="s">
        <v>1</v>
      </c>
      <c r="R15" s="18">
        <v>1</v>
      </c>
    </row>
    <row r="16" spans="1:32" x14ac:dyDescent="0.35">
      <c r="A16" s="45">
        <v>14</v>
      </c>
      <c r="B16" s="45" t="s">
        <v>2</v>
      </c>
      <c r="C16" s="45">
        <v>6</v>
      </c>
      <c r="D16" s="4">
        <v>11</v>
      </c>
      <c r="E16">
        <v>81.5</v>
      </c>
      <c r="F16" s="4">
        <f>Table13[[#This Row],[Column3]]/Table13[[#This Row],[Column4]]*100</f>
        <v>13.496932515337424</v>
      </c>
      <c r="G16">
        <f>Table13[[#This Row],[Column4]]*12.5%</f>
        <v>10.1875</v>
      </c>
      <c r="H16" s="4">
        <f>Table13[[#This Row],[Column3]]-Table13[[#This Row],[Column6]]</f>
        <v>0.8125</v>
      </c>
      <c r="K16" s="11"/>
      <c r="L16" s="4"/>
      <c r="Q16" s="9" t="s">
        <v>3</v>
      </c>
      <c r="R16" s="18">
        <v>156</v>
      </c>
    </row>
    <row r="17" spans="1:18" x14ac:dyDescent="0.35">
      <c r="A17" s="45">
        <v>15</v>
      </c>
      <c r="B17" s="45" t="s">
        <v>3</v>
      </c>
      <c r="C17" s="45">
        <v>8</v>
      </c>
      <c r="D17" s="4">
        <v>13</v>
      </c>
      <c r="E17">
        <v>100</v>
      </c>
      <c r="F17" s="4">
        <f>Table13[[#This Row],[Column3]]/Table13[[#This Row],[Column4]]*100</f>
        <v>13</v>
      </c>
      <c r="G17">
        <f>Table13[[#This Row],[Column4]]*12.5%</f>
        <v>12.5</v>
      </c>
      <c r="H17" s="4">
        <f>Table13[[#This Row],[Column3]]-Table13[[#This Row],[Column6]]</f>
        <v>0.5</v>
      </c>
      <c r="K17" s="11"/>
      <c r="L17" s="4"/>
      <c r="Q17" s="11">
        <v>6</v>
      </c>
      <c r="R17" s="18">
        <v>78</v>
      </c>
    </row>
    <row r="18" spans="1:18" x14ac:dyDescent="0.35">
      <c r="A18" s="45">
        <v>16</v>
      </c>
      <c r="B18" s="45" t="s">
        <v>2</v>
      </c>
      <c r="C18" s="45">
        <v>6</v>
      </c>
      <c r="D18" s="4">
        <v>14</v>
      </c>
      <c r="E18">
        <v>81.5</v>
      </c>
      <c r="F18" s="4">
        <f>Table13[[#This Row],[Column3]]/Table13[[#This Row],[Column4]]*100</f>
        <v>17.177914110429448</v>
      </c>
      <c r="G18">
        <f>Table13[[#This Row],[Column4]]*12.5%</f>
        <v>10.1875</v>
      </c>
      <c r="H18" s="4">
        <f>Table13[[#This Row],[Column3]]-Table13[[#This Row],[Column6]]</f>
        <v>3.8125</v>
      </c>
      <c r="K18" s="11"/>
      <c r="L18" s="4"/>
      <c r="Q18" s="11">
        <v>7</v>
      </c>
      <c r="R18" s="18">
        <v>47</v>
      </c>
    </row>
    <row r="19" spans="1:18" x14ac:dyDescent="0.35">
      <c r="A19" s="45">
        <v>17</v>
      </c>
      <c r="B19" s="45" t="s">
        <v>3</v>
      </c>
      <c r="C19" s="45">
        <v>8</v>
      </c>
      <c r="D19" s="4">
        <v>12</v>
      </c>
      <c r="E19">
        <v>100</v>
      </c>
      <c r="F19" s="4">
        <f>Table13[[#This Row],[Column3]]/Table13[[#This Row],[Column4]]*100</f>
        <v>12</v>
      </c>
      <c r="G19">
        <f>Table13[[#This Row],[Column4]]*12.5%</f>
        <v>12.5</v>
      </c>
      <c r="H19" s="4">
        <f>Table13[[#This Row],[Column3]]-Table13[[#This Row],[Column6]]</f>
        <v>-0.5</v>
      </c>
      <c r="K19" s="9"/>
      <c r="L19" s="4"/>
      <c r="Q19" s="11">
        <v>8</v>
      </c>
      <c r="R19" s="18">
        <v>31</v>
      </c>
    </row>
    <row r="20" spans="1:18" x14ac:dyDescent="0.35">
      <c r="A20" s="45">
        <v>18</v>
      </c>
      <c r="B20" s="45" t="s">
        <v>2</v>
      </c>
      <c r="C20" s="45">
        <v>6</v>
      </c>
      <c r="D20" s="4">
        <v>11</v>
      </c>
      <c r="E20">
        <v>81.5</v>
      </c>
      <c r="F20" s="4">
        <f>Table13[[#This Row],[Column3]]/Table13[[#This Row],[Column4]]*100</f>
        <v>13.496932515337424</v>
      </c>
      <c r="G20">
        <f>Table13[[#This Row],[Column4]]*12.5%</f>
        <v>10.1875</v>
      </c>
      <c r="H20" s="4">
        <f>Table13[[#This Row],[Column3]]-Table13[[#This Row],[Column6]]</f>
        <v>0.8125</v>
      </c>
      <c r="Q20" s="11" t="s">
        <v>102</v>
      </c>
      <c r="R20" s="18">
        <v>13.777272727272726</v>
      </c>
    </row>
    <row r="21" spans="1:18" x14ac:dyDescent="0.35">
      <c r="A21" s="45">
        <v>19</v>
      </c>
      <c r="B21" s="45" t="s">
        <v>2</v>
      </c>
      <c r="C21" s="45">
        <v>6</v>
      </c>
      <c r="D21" s="4">
        <v>13</v>
      </c>
      <c r="E21">
        <v>81.5</v>
      </c>
      <c r="F21" s="4">
        <f>Table13[[#This Row],[Column3]]/Table13[[#This Row],[Column4]]*100</f>
        <v>15.950920245398773</v>
      </c>
      <c r="G21">
        <f>Table13[[#This Row],[Column4]]*12.5%</f>
        <v>10.1875</v>
      </c>
      <c r="H21" s="4">
        <f>Table13[[#This Row],[Column3]]-Table13[[#This Row],[Column6]]</f>
        <v>2.8125</v>
      </c>
      <c r="Q21" s="11" t="s">
        <v>95</v>
      </c>
      <c r="R21" s="18">
        <v>15.121111111111109</v>
      </c>
    </row>
    <row r="22" spans="1:18" x14ac:dyDescent="0.35">
      <c r="A22" s="45">
        <v>20</v>
      </c>
      <c r="B22" s="45" t="s">
        <v>3</v>
      </c>
      <c r="C22" s="45">
        <v>7</v>
      </c>
      <c r="D22" s="4">
        <v>12</v>
      </c>
      <c r="E22">
        <v>88</v>
      </c>
      <c r="F22" s="4">
        <f>Table13[[#This Row],[Column3]]/Table13[[#This Row],[Column4]]*100</f>
        <v>13.636363636363635</v>
      </c>
      <c r="G22">
        <f>Table13[[#This Row],[Column4]]*12.5%</f>
        <v>11</v>
      </c>
      <c r="H22" s="4">
        <f>Table13[[#This Row],[Column3]]-Table13[[#This Row],[Column6]]</f>
        <v>1</v>
      </c>
      <c r="Q22" s="11" t="s">
        <v>96</v>
      </c>
      <c r="R22" s="18">
        <v>15.102857142857143</v>
      </c>
    </row>
    <row r="23" spans="1:18" x14ac:dyDescent="0.35">
      <c r="A23" s="45">
        <v>21</v>
      </c>
      <c r="B23" s="45" t="s">
        <v>2</v>
      </c>
      <c r="C23" s="45">
        <v>6</v>
      </c>
      <c r="D23" s="4">
        <v>12</v>
      </c>
      <c r="E23">
        <v>81.5</v>
      </c>
      <c r="F23" s="4">
        <f>Table13[[#This Row],[Column3]]/Table13[[#This Row],[Column4]]*100</f>
        <v>14.723926380368098</v>
      </c>
      <c r="G23">
        <f>Table13[[#This Row],[Column4]]*12.5%</f>
        <v>10.1875</v>
      </c>
      <c r="H23" s="4">
        <f>Table13[[#This Row],[Column3]]-Table13[[#This Row],[Column6]]</f>
        <v>1.8125</v>
      </c>
      <c r="Q23" s="11" t="s">
        <v>103</v>
      </c>
      <c r="R23" s="18" t="e">
        <v>#DIV/0!</v>
      </c>
    </row>
    <row r="24" spans="1:18" x14ac:dyDescent="0.35">
      <c r="A24" s="45">
        <v>22</v>
      </c>
      <c r="B24" s="45" t="s">
        <v>3</v>
      </c>
      <c r="C24" s="45">
        <v>8</v>
      </c>
      <c r="D24" s="4">
        <v>17</v>
      </c>
      <c r="E24">
        <v>100</v>
      </c>
      <c r="F24" s="4">
        <f>Table13[[#This Row],[Column3]]/Table13[[#This Row],[Column4]]*100</f>
        <v>17</v>
      </c>
      <c r="G24">
        <f>Table13[[#This Row],[Column4]]*12.5%</f>
        <v>12.5</v>
      </c>
      <c r="H24" s="4">
        <f>Table13[[#This Row],[Column3]]-Table13[[#This Row],[Column6]]</f>
        <v>4.5</v>
      </c>
      <c r="Q24" s="9" t="s">
        <v>8</v>
      </c>
      <c r="R24" s="18">
        <v>315</v>
      </c>
    </row>
    <row r="25" spans="1:18" x14ac:dyDescent="0.35">
      <c r="A25" s="45">
        <v>23</v>
      </c>
      <c r="B25" s="45" t="s">
        <v>3</v>
      </c>
      <c r="C25" s="45">
        <v>7</v>
      </c>
      <c r="D25" s="4">
        <v>12.5</v>
      </c>
      <c r="E25">
        <v>88</v>
      </c>
      <c r="F25" s="4">
        <f>Table13[[#This Row],[Column3]]/Table13[[#This Row],[Column4]]*100</f>
        <v>14.204545454545455</v>
      </c>
      <c r="G25">
        <f>Table13[[#This Row],[Column4]]*12.5%</f>
        <v>11</v>
      </c>
      <c r="H25" s="4">
        <f>Table13[[#This Row],[Column3]]-Table13[[#This Row],[Column6]]</f>
        <v>1.5</v>
      </c>
    </row>
    <row r="26" spans="1:18" ht="19.5" customHeight="1" x14ac:dyDescent="0.35">
      <c r="A26" s="45">
        <v>24</v>
      </c>
      <c r="B26" s="45" t="s">
        <v>3</v>
      </c>
      <c r="C26" s="45">
        <v>6</v>
      </c>
      <c r="D26" s="4">
        <v>12</v>
      </c>
      <c r="E26">
        <v>78.5</v>
      </c>
      <c r="F26" s="4">
        <f>Table13[[#This Row],[Column3]]/Table13[[#This Row],[Column4]]*100</f>
        <v>15.286624203821656</v>
      </c>
      <c r="G26">
        <f>Table13[[#This Row],[Column4]]*12.5%</f>
        <v>9.8125</v>
      </c>
      <c r="H26" s="4">
        <f>Table13[[#This Row],[Column3]]-Table13[[#This Row],[Column6]]</f>
        <v>2.1875</v>
      </c>
    </row>
    <row r="27" spans="1:18" x14ac:dyDescent="0.35">
      <c r="A27" s="45">
        <v>25</v>
      </c>
      <c r="B27" s="45" t="s">
        <v>3</v>
      </c>
      <c r="C27" s="45">
        <v>6</v>
      </c>
      <c r="D27" s="4">
        <v>15</v>
      </c>
      <c r="E27">
        <v>78.5</v>
      </c>
      <c r="F27" s="4">
        <f>Table13[[#This Row],[Column3]]/Table13[[#This Row],[Column4]]*100</f>
        <v>19.108280254777071</v>
      </c>
      <c r="G27">
        <f>Table13[[#This Row],[Column4]]*12.5%</f>
        <v>9.8125</v>
      </c>
      <c r="H27" s="4">
        <f>Table13[[#This Row],[Column3]]-Table13[[#This Row],[Column6]]</f>
        <v>5.1875</v>
      </c>
    </row>
    <row r="28" spans="1:18" x14ac:dyDescent="0.35">
      <c r="A28" s="45">
        <v>26</v>
      </c>
      <c r="B28" s="45" t="s">
        <v>3</v>
      </c>
      <c r="C28" s="45">
        <v>6</v>
      </c>
      <c r="D28" s="4">
        <v>13</v>
      </c>
      <c r="E28">
        <v>78.5</v>
      </c>
      <c r="F28" s="4">
        <f>Table13[[#This Row],[Column3]]/Table13[[#This Row],[Column4]]*100</f>
        <v>16.560509554140125</v>
      </c>
      <c r="G28">
        <f>Table13[[#This Row],[Column4]]*12.5%</f>
        <v>9.8125</v>
      </c>
      <c r="H28" s="4">
        <f>Table13[[#This Row],[Column3]]-Table13[[#This Row],[Column6]]</f>
        <v>3.1875</v>
      </c>
    </row>
    <row r="29" spans="1:18" x14ac:dyDescent="0.35">
      <c r="A29" s="45">
        <v>27</v>
      </c>
      <c r="B29" s="45" t="s">
        <v>3</v>
      </c>
      <c r="C29" s="45">
        <v>7</v>
      </c>
      <c r="D29" s="4">
        <v>15</v>
      </c>
      <c r="E29">
        <v>88</v>
      </c>
      <c r="F29" s="4">
        <f>Table13[[#This Row],[Column3]]/Table13[[#This Row],[Column4]]*100</f>
        <v>17.045454545454543</v>
      </c>
      <c r="G29">
        <f>Table13[[#This Row],[Column4]]*12.5%</f>
        <v>11</v>
      </c>
      <c r="H29" s="4">
        <f>Table13[[#This Row],[Column3]]-Table13[[#This Row],[Column6]]</f>
        <v>4</v>
      </c>
    </row>
    <row r="30" spans="1:18" x14ac:dyDescent="0.35">
      <c r="A30" s="45">
        <v>28</v>
      </c>
      <c r="B30" s="45" t="s">
        <v>3</v>
      </c>
      <c r="C30" s="45">
        <v>7</v>
      </c>
      <c r="D30" s="4">
        <v>15</v>
      </c>
      <c r="E30">
        <v>88</v>
      </c>
      <c r="F30" s="4">
        <f>Table13[[#This Row],[Column3]]/Table13[[#This Row],[Column4]]*100</f>
        <v>17.045454545454543</v>
      </c>
      <c r="G30">
        <f>Table13[[#This Row],[Column4]]*12.5%</f>
        <v>11</v>
      </c>
      <c r="H30" s="4">
        <f>Table13[[#This Row],[Column3]]-Table13[[#This Row],[Column6]]</f>
        <v>4</v>
      </c>
    </row>
    <row r="31" spans="1:18" x14ac:dyDescent="0.35">
      <c r="A31" s="45">
        <v>29</v>
      </c>
      <c r="B31" s="45" t="s">
        <v>3</v>
      </c>
      <c r="C31" s="45">
        <v>7</v>
      </c>
      <c r="D31" s="4">
        <v>15</v>
      </c>
      <c r="E31">
        <v>88</v>
      </c>
      <c r="F31" s="4">
        <f>Table13[[#This Row],[Column3]]/Table13[[#This Row],[Column4]]*100</f>
        <v>17.045454545454543</v>
      </c>
      <c r="G31">
        <f>Table13[[#This Row],[Column4]]*12.5%</f>
        <v>11</v>
      </c>
      <c r="H31" s="4">
        <f>Table13[[#This Row],[Column3]]-Table13[[#This Row],[Column6]]</f>
        <v>4</v>
      </c>
    </row>
    <row r="32" spans="1:18" x14ac:dyDescent="0.35">
      <c r="A32" s="45">
        <v>30</v>
      </c>
      <c r="B32" s="45" t="s">
        <v>3</v>
      </c>
      <c r="C32" s="45">
        <v>6</v>
      </c>
      <c r="D32" s="4">
        <v>15</v>
      </c>
      <c r="E32">
        <v>78.5</v>
      </c>
      <c r="F32" s="4">
        <f>Table13[[#This Row],[Column3]]/Table13[[#This Row],[Column4]]*100</f>
        <v>19.108280254777071</v>
      </c>
      <c r="G32">
        <f>Table13[[#This Row],[Column4]]*12.5%</f>
        <v>9.8125</v>
      </c>
      <c r="H32" s="4">
        <f>Table13[[#This Row],[Column3]]-Table13[[#This Row],[Column6]]</f>
        <v>5.1875</v>
      </c>
    </row>
    <row r="33" spans="1:8" x14ac:dyDescent="0.35">
      <c r="A33" s="45">
        <v>31</v>
      </c>
      <c r="B33" s="45" t="s">
        <v>2</v>
      </c>
      <c r="C33" s="45">
        <v>7</v>
      </c>
      <c r="D33" s="4">
        <v>19</v>
      </c>
      <c r="E33">
        <v>91.5</v>
      </c>
      <c r="F33" s="4">
        <f>Table13[[#This Row],[Column3]]/Table13[[#This Row],[Column4]]*100</f>
        <v>20.765027322404372</v>
      </c>
      <c r="G33">
        <f>Table13[[#This Row],[Column4]]*12.5%</f>
        <v>11.4375</v>
      </c>
      <c r="H33" s="4">
        <f>Table13[[#This Row],[Column3]]-Table13[[#This Row],[Column6]]</f>
        <v>7.5625</v>
      </c>
    </row>
    <row r="34" spans="1:8" ht="15.75" customHeight="1" x14ac:dyDescent="0.35">
      <c r="A34" s="45">
        <v>32</v>
      </c>
      <c r="B34" s="45" t="s">
        <v>2</v>
      </c>
      <c r="C34" s="45">
        <v>6</v>
      </c>
      <c r="D34" s="4">
        <v>16</v>
      </c>
      <c r="E34">
        <v>81.5</v>
      </c>
      <c r="F34" s="4">
        <f>Table13[[#This Row],[Column3]]/Table13[[#This Row],[Column4]]*100</f>
        <v>19.631901840490798</v>
      </c>
      <c r="G34">
        <f>Table13[[#This Row],[Column4]]*12.5%</f>
        <v>10.1875</v>
      </c>
      <c r="H34" s="4">
        <f>Table13[[#This Row],[Column3]]-Table13[[#This Row],[Column6]]</f>
        <v>5.8125</v>
      </c>
    </row>
    <row r="35" spans="1:8" x14ac:dyDescent="0.35">
      <c r="A35" s="45">
        <v>33</v>
      </c>
      <c r="B35" s="45" t="s">
        <v>2</v>
      </c>
      <c r="C35" s="45">
        <v>7</v>
      </c>
      <c r="D35" s="4">
        <v>18</v>
      </c>
      <c r="E35">
        <v>91.5</v>
      </c>
      <c r="F35" s="4">
        <f>Table13[[#This Row],[Column3]]/Table13[[#This Row],[Column4]]*100</f>
        <v>19.672131147540984</v>
      </c>
      <c r="G35">
        <f>Table13[[#This Row],[Column4]]*12.5%</f>
        <v>11.4375</v>
      </c>
      <c r="H35" s="4">
        <f>Table13[[#This Row],[Column3]]-Table13[[#This Row],[Column6]]</f>
        <v>6.5625</v>
      </c>
    </row>
    <row r="36" spans="1:8" x14ac:dyDescent="0.35">
      <c r="A36" s="45">
        <v>34</v>
      </c>
      <c r="B36" s="45" t="s">
        <v>3</v>
      </c>
      <c r="C36" s="45">
        <v>6</v>
      </c>
      <c r="D36" s="4">
        <v>13</v>
      </c>
      <c r="E36">
        <v>78.5</v>
      </c>
      <c r="F36" s="4">
        <f>Table13[[#This Row],[Column3]]/Table13[[#This Row],[Column4]]*100</f>
        <v>16.560509554140125</v>
      </c>
      <c r="G36">
        <f>Table13[[#This Row],[Column4]]*12.5%</f>
        <v>9.8125</v>
      </c>
      <c r="H36" s="4">
        <f>Table13[[#This Row],[Column3]]-Table13[[#This Row],[Column6]]</f>
        <v>3.1875</v>
      </c>
    </row>
    <row r="37" spans="1:8" x14ac:dyDescent="0.35">
      <c r="A37" s="45">
        <v>35</v>
      </c>
      <c r="B37" s="45" t="s">
        <v>2</v>
      </c>
      <c r="C37" s="45">
        <v>7</v>
      </c>
      <c r="D37" s="4">
        <v>18.5</v>
      </c>
      <c r="E37">
        <v>91.5</v>
      </c>
      <c r="F37" s="4">
        <f>Table13[[#This Row],[Column3]]/Table13[[#This Row],[Column4]]*100</f>
        <v>20.21857923497268</v>
      </c>
      <c r="G37">
        <f>Table13[[#This Row],[Column4]]*12.5%</f>
        <v>11.4375</v>
      </c>
      <c r="H37" s="4">
        <f>Table13[[#This Row],[Column3]]-Table13[[#This Row],[Column6]]</f>
        <v>7.0625</v>
      </c>
    </row>
    <row r="38" spans="1:8" x14ac:dyDescent="0.35">
      <c r="A38" s="45">
        <v>36</v>
      </c>
      <c r="B38" s="45" t="s">
        <v>2</v>
      </c>
      <c r="C38" s="45">
        <v>7</v>
      </c>
      <c r="D38" s="4">
        <v>15</v>
      </c>
      <c r="E38">
        <v>91.5</v>
      </c>
      <c r="F38" s="4">
        <f>Table13[[#This Row],[Column3]]/Table13[[#This Row],[Column4]]*100</f>
        <v>16.393442622950818</v>
      </c>
      <c r="G38">
        <f>Table13[[#This Row],[Column4]]*12.5%</f>
        <v>11.4375</v>
      </c>
      <c r="H38" s="4">
        <f>Table13[[#This Row],[Column3]]-Table13[[#This Row],[Column6]]</f>
        <v>3.5625</v>
      </c>
    </row>
    <row r="39" spans="1:8" x14ac:dyDescent="0.35">
      <c r="A39" s="45">
        <v>37</v>
      </c>
      <c r="B39" s="45" t="s">
        <v>2</v>
      </c>
      <c r="C39" s="45">
        <v>7</v>
      </c>
      <c r="D39" s="4">
        <v>15</v>
      </c>
      <c r="E39">
        <v>91.5</v>
      </c>
      <c r="F39" s="4">
        <f>Table13[[#This Row],[Column3]]/Table13[[#This Row],[Column4]]*100</f>
        <v>16.393442622950818</v>
      </c>
      <c r="G39">
        <f>Table13[[#This Row],[Column4]]*12.5%</f>
        <v>11.4375</v>
      </c>
      <c r="H39" s="4">
        <f>Table13[[#This Row],[Column3]]-Table13[[#This Row],[Column6]]</f>
        <v>3.5625</v>
      </c>
    </row>
    <row r="40" spans="1:8" x14ac:dyDescent="0.35">
      <c r="A40" s="45">
        <v>38</v>
      </c>
      <c r="B40" s="45" t="s">
        <v>2</v>
      </c>
      <c r="C40" s="45">
        <v>6</v>
      </c>
      <c r="D40" s="4">
        <v>15</v>
      </c>
      <c r="E40">
        <v>81.5</v>
      </c>
      <c r="F40" s="4">
        <f>Table13[[#This Row],[Column3]]/Table13[[#This Row],[Column4]]*100</f>
        <v>18.404907975460123</v>
      </c>
      <c r="G40">
        <f>Table13[[#This Row],[Column4]]*12.5%</f>
        <v>10.1875</v>
      </c>
      <c r="H40" s="4">
        <f>Table13[[#This Row],[Column3]]-Table13[[#This Row],[Column6]]</f>
        <v>4.8125</v>
      </c>
    </row>
    <row r="41" spans="1:8" x14ac:dyDescent="0.35">
      <c r="A41" s="45">
        <v>39</v>
      </c>
      <c r="B41" s="45" t="s">
        <v>2</v>
      </c>
      <c r="C41" s="45">
        <v>7</v>
      </c>
      <c r="D41" s="4">
        <v>16</v>
      </c>
      <c r="E41">
        <v>91.5</v>
      </c>
      <c r="F41" s="4">
        <f>Table13[[#This Row],[Column3]]/Table13[[#This Row],[Column4]]*100</f>
        <v>17.486338797814209</v>
      </c>
      <c r="G41">
        <f>Table13[[#This Row],[Column4]]*12.5%</f>
        <v>11.4375</v>
      </c>
      <c r="H41" s="4">
        <f>Table13[[#This Row],[Column3]]-Table13[[#This Row],[Column6]]</f>
        <v>4.5625</v>
      </c>
    </row>
    <row r="42" spans="1:8" x14ac:dyDescent="0.35">
      <c r="A42" s="45">
        <v>40</v>
      </c>
      <c r="B42" s="45" t="s">
        <v>2</v>
      </c>
      <c r="C42" s="45">
        <v>8</v>
      </c>
      <c r="D42" s="4">
        <v>13.5</v>
      </c>
      <c r="E42">
        <v>101</v>
      </c>
      <c r="F42" s="4">
        <f>Table13[[#This Row],[Column3]]/Table13[[#This Row],[Column4]]*100</f>
        <v>13.366336633663368</v>
      </c>
      <c r="G42">
        <f>Table13[[#This Row],[Column4]]*12.5%</f>
        <v>12.625</v>
      </c>
      <c r="H42" s="4">
        <f>Table13[[#This Row],[Column3]]-Table13[[#This Row],[Column6]]</f>
        <v>0.875</v>
      </c>
    </row>
    <row r="43" spans="1:8" x14ac:dyDescent="0.35">
      <c r="A43" s="45">
        <v>41</v>
      </c>
      <c r="B43" s="45" t="s">
        <v>3</v>
      </c>
      <c r="C43" s="45">
        <v>6</v>
      </c>
      <c r="D43" s="4">
        <v>14</v>
      </c>
      <c r="E43">
        <v>78.5</v>
      </c>
      <c r="F43" s="4">
        <f>Table13[[#This Row],[Column3]]/Table13[[#This Row],[Column4]]*100</f>
        <v>17.834394904458598</v>
      </c>
      <c r="G43">
        <f>Table13[[#This Row],[Column4]]*12.5%</f>
        <v>9.8125</v>
      </c>
      <c r="H43" s="4">
        <f>Table13[[#This Row],[Column3]]-Table13[[#This Row],[Column6]]</f>
        <v>4.1875</v>
      </c>
    </row>
    <row r="44" spans="1:8" x14ac:dyDescent="0.35">
      <c r="A44" s="45">
        <v>42</v>
      </c>
      <c r="B44" s="45" t="s">
        <v>3</v>
      </c>
      <c r="C44" s="45">
        <v>6</v>
      </c>
      <c r="D44" s="4">
        <v>12</v>
      </c>
      <c r="E44">
        <v>78.5</v>
      </c>
      <c r="F44" s="4">
        <f>Table13[[#This Row],[Column3]]/Table13[[#This Row],[Column4]]*100</f>
        <v>15.286624203821656</v>
      </c>
      <c r="G44">
        <f>Table13[[#This Row],[Column4]]*12.5%</f>
        <v>9.8125</v>
      </c>
      <c r="H44" s="4">
        <f>Table13[[#This Row],[Column3]]-Table13[[#This Row],[Column6]]</f>
        <v>2.1875</v>
      </c>
    </row>
    <row r="45" spans="1:8" x14ac:dyDescent="0.35">
      <c r="A45" s="45">
        <v>43</v>
      </c>
      <c r="B45" s="45" t="s">
        <v>3</v>
      </c>
      <c r="C45" s="45">
        <v>6</v>
      </c>
      <c r="D45" s="4">
        <v>14</v>
      </c>
      <c r="E45">
        <v>78.5</v>
      </c>
      <c r="F45" s="4">
        <f>Table13[[#This Row],[Column3]]/Table13[[#This Row],[Column4]]*100</f>
        <v>17.834394904458598</v>
      </c>
      <c r="G45">
        <f>Table13[[#This Row],[Column4]]*12.5%</f>
        <v>9.8125</v>
      </c>
      <c r="H45" s="4">
        <f>Table13[[#This Row],[Column3]]-Table13[[#This Row],[Column6]]</f>
        <v>4.1875</v>
      </c>
    </row>
    <row r="46" spans="1:8" x14ac:dyDescent="0.35">
      <c r="A46" s="45">
        <v>44</v>
      </c>
      <c r="B46" s="45" t="s">
        <v>3</v>
      </c>
      <c r="C46" s="45">
        <v>7</v>
      </c>
      <c r="D46" s="4">
        <v>14</v>
      </c>
      <c r="E46">
        <v>88</v>
      </c>
      <c r="F46" s="4">
        <f>Table13[[#This Row],[Column3]]/Table13[[#This Row],[Column4]]*100</f>
        <v>15.909090909090908</v>
      </c>
      <c r="G46">
        <f>Table13[[#This Row],[Column4]]*12.5%</f>
        <v>11</v>
      </c>
      <c r="H46" s="4">
        <f>Table13[[#This Row],[Column3]]-Table13[[#This Row],[Column6]]</f>
        <v>3</v>
      </c>
    </row>
    <row r="47" spans="1:8" x14ac:dyDescent="0.35">
      <c r="A47" s="45">
        <v>45</v>
      </c>
      <c r="B47" s="45" t="s">
        <v>3</v>
      </c>
      <c r="C47" s="45">
        <v>6</v>
      </c>
      <c r="D47" s="4">
        <v>13.5</v>
      </c>
      <c r="E47">
        <v>78.5</v>
      </c>
      <c r="F47" s="4">
        <f>Table13[[#This Row],[Column3]]/Table13[[#This Row],[Column4]]*100</f>
        <v>17.197452229299362</v>
      </c>
      <c r="G47">
        <f>Table13[[#This Row],[Column4]]*12.5%</f>
        <v>9.8125</v>
      </c>
      <c r="H47" s="4">
        <f>Table13[[#This Row],[Column3]]-Table13[[#This Row],[Column6]]</f>
        <v>3.6875</v>
      </c>
    </row>
    <row r="48" spans="1:8" x14ac:dyDescent="0.35">
      <c r="A48" s="45">
        <v>46</v>
      </c>
      <c r="B48" s="45" t="s">
        <v>3</v>
      </c>
      <c r="C48" s="45">
        <v>7</v>
      </c>
      <c r="D48" s="4">
        <v>16</v>
      </c>
      <c r="E48">
        <v>88</v>
      </c>
      <c r="F48" s="4">
        <f>Table13[[#This Row],[Column3]]/Table13[[#This Row],[Column4]]*100</f>
        <v>18.181818181818183</v>
      </c>
      <c r="G48">
        <f>Table13[[#This Row],[Column4]]*12.5%</f>
        <v>11</v>
      </c>
      <c r="H48" s="4">
        <f>Table13[[#This Row],[Column3]]-Table13[[#This Row],[Column6]]</f>
        <v>5</v>
      </c>
    </row>
    <row r="49" spans="1:8" x14ac:dyDescent="0.35">
      <c r="A49" s="45">
        <v>47</v>
      </c>
      <c r="B49" s="45" t="s">
        <v>2</v>
      </c>
      <c r="C49" s="45">
        <v>8</v>
      </c>
      <c r="D49" s="4">
        <v>14</v>
      </c>
      <c r="E49">
        <v>101</v>
      </c>
      <c r="F49" s="4">
        <f>Table13[[#This Row],[Column3]]/Table13[[#This Row],[Column4]]*100</f>
        <v>13.861386138613863</v>
      </c>
      <c r="G49">
        <f>Table13[[#This Row],[Column4]]*12.5%</f>
        <v>12.625</v>
      </c>
      <c r="H49" s="4">
        <f>Table13[[#This Row],[Column3]]-Table13[[#This Row],[Column6]]</f>
        <v>1.375</v>
      </c>
    </row>
    <row r="50" spans="1:8" x14ac:dyDescent="0.35">
      <c r="A50" s="45">
        <v>48</v>
      </c>
      <c r="B50" s="45" t="s">
        <v>3</v>
      </c>
      <c r="C50" s="45">
        <v>6</v>
      </c>
      <c r="D50" s="4">
        <v>16.5</v>
      </c>
      <c r="E50">
        <v>78.5</v>
      </c>
      <c r="F50" s="4">
        <f>Table13[[#This Row],[Column3]]/Table13[[#This Row],[Column4]]*100</f>
        <v>21.019108280254777</v>
      </c>
      <c r="G50">
        <f>Table13[[#This Row],[Column4]]*12.5%</f>
        <v>9.8125</v>
      </c>
      <c r="H50" s="4">
        <f>Table13[[#This Row],[Column3]]-Table13[[#This Row],[Column6]]</f>
        <v>6.6875</v>
      </c>
    </row>
    <row r="51" spans="1:8" x14ac:dyDescent="0.35">
      <c r="A51" s="45">
        <v>49</v>
      </c>
      <c r="B51" s="45" t="s">
        <v>3</v>
      </c>
      <c r="C51" s="45">
        <v>6</v>
      </c>
      <c r="D51" s="4">
        <v>12.5</v>
      </c>
      <c r="E51">
        <v>78.5</v>
      </c>
      <c r="F51" s="4">
        <f>Table13[[#This Row],[Column3]]/Table13[[#This Row],[Column4]]*100</f>
        <v>15.923566878980891</v>
      </c>
      <c r="G51">
        <f>Table13[[#This Row],[Column4]]*12.5%</f>
        <v>9.8125</v>
      </c>
      <c r="H51" s="4">
        <f>Table13[[#This Row],[Column3]]-Table13[[#This Row],[Column6]]</f>
        <v>2.6875</v>
      </c>
    </row>
    <row r="52" spans="1:8" x14ac:dyDescent="0.35">
      <c r="A52" s="45">
        <v>50</v>
      </c>
      <c r="B52" s="45" t="s">
        <v>2</v>
      </c>
      <c r="C52" s="45">
        <v>8</v>
      </c>
      <c r="D52" s="4">
        <v>14.5</v>
      </c>
      <c r="E52">
        <v>101</v>
      </c>
      <c r="F52" s="4">
        <f>Table13[[#This Row],[Column3]]/Table13[[#This Row],[Column4]]*100</f>
        <v>14.356435643564355</v>
      </c>
      <c r="G52">
        <f>Table13[[#This Row],[Column4]]*12.5%</f>
        <v>12.625</v>
      </c>
      <c r="H52" s="4">
        <f>Table13[[#This Row],[Column3]]-Table13[[#This Row],[Column6]]</f>
        <v>1.875</v>
      </c>
    </row>
    <row r="53" spans="1:8" x14ac:dyDescent="0.35">
      <c r="A53" s="45">
        <v>51</v>
      </c>
      <c r="B53" s="45" t="s">
        <v>3</v>
      </c>
      <c r="C53" s="45">
        <v>6</v>
      </c>
      <c r="D53" s="4">
        <v>12</v>
      </c>
      <c r="E53">
        <v>78.5</v>
      </c>
      <c r="F53" s="4">
        <f>Table13[[#This Row],[Column3]]/Table13[[#This Row],[Column4]]*100</f>
        <v>15.286624203821656</v>
      </c>
      <c r="G53">
        <f>Table13[[#This Row],[Column4]]*12.5%</f>
        <v>9.8125</v>
      </c>
      <c r="H53" s="4">
        <f>Table13[[#This Row],[Column3]]-Table13[[#This Row],[Column6]]</f>
        <v>2.1875</v>
      </c>
    </row>
    <row r="54" spans="1:8" x14ac:dyDescent="0.35">
      <c r="A54" s="45">
        <v>52</v>
      </c>
      <c r="B54" s="45" t="s">
        <v>3</v>
      </c>
      <c r="C54" s="45">
        <v>6</v>
      </c>
      <c r="D54" s="4">
        <v>12</v>
      </c>
      <c r="E54">
        <v>78.5</v>
      </c>
      <c r="F54" s="4">
        <f>Table13[[#This Row],[Column3]]/Table13[[#This Row],[Column4]]*100</f>
        <v>15.286624203821656</v>
      </c>
      <c r="G54">
        <f>Table13[[#This Row],[Column4]]*12.5%</f>
        <v>9.8125</v>
      </c>
      <c r="H54" s="4">
        <f>Table13[[#This Row],[Column3]]-Table13[[#This Row],[Column6]]</f>
        <v>2.1875</v>
      </c>
    </row>
    <row r="55" spans="1:8" x14ac:dyDescent="0.35">
      <c r="A55" s="45">
        <v>53</v>
      </c>
      <c r="B55" s="45" t="s">
        <v>3</v>
      </c>
      <c r="C55" s="45">
        <v>6</v>
      </c>
      <c r="D55" s="4">
        <v>11.5</v>
      </c>
      <c r="E55">
        <v>78.5</v>
      </c>
      <c r="F55" s="4">
        <f>Table13[[#This Row],[Column3]]/Table13[[#This Row],[Column4]]*100</f>
        <v>14.64968152866242</v>
      </c>
      <c r="G55">
        <f>Table13[[#This Row],[Column4]]*12.5%</f>
        <v>9.8125</v>
      </c>
      <c r="H55" s="4">
        <f>Table13[[#This Row],[Column3]]-Table13[[#This Row],[Column6]]</f>
        <v>1.6875</v>
      </c>
    </row>
    <row r="56" spans="1:8" x14ac:dyDescent="0.35">
      <c r="A56" s="45">
        <v>54</v>
      </c>
      <c r="B56" s="45" t="s">
        <v>3</v>
      </c>
      <c r="C56" s="45">
        <v>6</v>
      </c>
      <c r="D56" s="4">
        <v>12</v>
      </c>
      <c r="E56">
        <v>78.5</v>
      </c>
      <c r="F56" s="4">
        <f>Table13[[#This Row],[Column3]]/Table13[[#This Row],[Column4]]*100</f>
        <v>15.286624203821656</v>
      </c>
      <c r="G56">
        <f>Table13[[#This Row],[Column4]]*12.5%</f>
        <v>9.8125</v>
      </c>
      <c r="H56" s="4">
        <f>Table13[[#This Row],[Column3]]-Table13[[#This Row],[Column6]]</f>
        <v>2.1875</v>
      </c>
    </row>
    <row r="57" spans="1:8" x14ac:dyDescent="0.35">
      <c r="A57" s="45">
        <v>55</v>
      </c>
      <c r="B57" s="45" t="s">
        <v>3</v>
      </c>
      <c r="C57" s="45">
        <v>6</v>
      </c>
      <c r="D57" s="4">
        <v>12</v>
      </c>
      <c r="E57">
        <v>78.5</v>
      </c>
      <c r="F57" s="4">
        <f>Table13[[#This Row],[Column3]]/Table13[[#This Row],[Column4]]*100</f>
        <v>15.286624203821656</v>
      </c>
      <c r="G57">
        <f>Table13[[#This Row],[Column4]]*12.5%</f>
        <v>9.8125</v>
      </c>
      <c r="H57" s="4">
        <f>Table13[[#This Row],[Column3]]-Table13[[#This Row],[Column6]]</f>
        <v>2.1875</v>
      </c>
    </row>
    <row r="58" spans="1:8" x14ac:dyDescent="0.35">
      <c r="A58" s="45">
        <v>56</v>
      </c>
      <c r="B58" s="45" t="s">
        <v>2</v>
      </c>
      <c r="C58" s="45">
        <v>8</v>
      </c>
      <c r="D58" s="4">
        <v>16</v>
      </c>
      <c r="E58">
        <v>101</v>
      </c>
      <c r="F58" s="4">
        <f>Table13[[#This Row],[Column3]]/Table13[[#This Row],[Column4]]*100</f>
        <v>15.841584158415841</v>
      </c>
      <c r="G58">
        <f>Table13[[#This Row],[Column4]]*12.5%</f>
        <v>12.625</v>
      </c>
      <c r="H58" s="4">
        <f>Table13[[#This Row],[Column3]]-Table13[[#This Row],[Column6]]</f>
        <v>3.375</v>
      </c>
    </row>
    <row r="59" spans="1:8" x14ac:dyDescent="0.35">
      <c r="A59" s="45">
        <v>57</v>
      </c>
      <c r="B59" s="45" t="s">
        <v>2</v>
      </c>
      <c r="C59" s="45">
        <v>6</v>
      </c>
      <c r="D59" s="4">
        <v>13</v>
      </c>
      <c r="E59">
        <v>81.5</v>
      </c>
      <c r="F59" s="4">
        <f>Table13[[#This Row],[Column3]]/Table13[[#This Row],[Column4]]*100</f>
        <v>15.950920245398773</v>
      </c>
      <c r="G59">
        <f>Table13[[#This Row],[Column4]]*12.5%</f>
        <v>10.1875</v>
      </c>
      <c r="H59" s="4">
        <f>Table13[[#This Row],[Column3]]-Table13[[#This Row],[Column6]]</f>
        <v>2.8125</v>
      </c>
    </row>
    <row r="60" spans="1:8" x14ac:dyDescent="0.35">
      <c r="A60" s="45">
        <v>58</v>
      </c>
      <c r="B60" s="45" t="s">
        <v>3</v>
      </c>
      <c r="C60" s="45">
        <v>6</v>
      </c>
      <c r="D60" s="4">
        <v>16.5</v>
      </c>
      <c r="E60">
        <v>78.5</v>
      </c>
      <c r="F60" s="4">
        <f>Table13[[#This Row],[Column3]]/Table13[[#This Row],[Column4]]*100</f>
        <v>21.019108280254777</v>
      </c>
      <c r="G60">
        <f>Table13[[#This Row],[Column4]]*12.5%</f>
        <v>9.8125</v>
      </c>
      <c r="H60" s="4">
        <f>Table13[[#This Row],[Column3]]-Table13[[#This Row],[Column6]]</f>
        <v>6.6875</v>
      </c>
    </row>
    <row r="61" spans="1:8" x14ac:dyDescent="0.35">
      <c r="A61" s="45">
        <v>59</v>
      </c>
      <c r="B61" s="45" t="s">
        <v>3</v>
      </c>
      <c r="C61" s="45">
        <v>6</v>
      </c>
      <c r="D61" s="4">
        <v>13</v>
      </c>
      <c r="E61">
        <v>78.5</v>
      </c>
      <c r="F61" s="4">
        <f>Table13[[#This Row],[Column3]]/Table13[[#This Row],[Column4]]*100</f>
        <v>16.560509554140125</v>
      </c>
      <c r="G61">
        <f>Table13[[#This Row],[Column4]]*12.5%</f>
        <v>9.8125</v>
      </c>
      <c r="H61" s="4">
        <f>Table13[[#This Row],[Column3]]-Table13[[#This Row],[Column6]]</f>
        <v>3.1875</v>
      </c>
    </row>
    <row r="62" spans="1:8" x14ac:dyDescent="0.35">
      <c r="A62" s="45">
        <v>60</v>
      </c>
      <c r="B62" s="45" t="s">
        <v>3</v>
      </c>
      <c r="C62" s="45">
        <v>6</v>
      </c>
      <c r="D62" s="4">
        <v>12</v>
      </c>
      <c r="E62">
        <v>78.5</v>
      </c>
      <c r="F62" s="4">
        <f>Table13[[#This Row],[Column3]]/Table13[[#This Row],[Column4]]*100</f>
        <v>15.286624203821656</v>
      </c>
      <c r="G62">
        <f>Table13[[#This Row],[Column4]]*12.5%</f>
        <v>9.8125</v>
      </c>
      <c r="H62" s="4">
        <f>Table13[[#This Row],[Column3]]-Table13[[#This Row],[Column6]]</f>
        <v>2.1875</v>
      </c>
    </row>
    <row r="63" spans="1:8" x14ac:dyDescent="0.35">
      <c r="A63" s="45">
        <v>61</v>
      </c>
      <c r="B63" s="45" t="s">
        <v>3</v>
      </c>
      <c r="C63" s="45">
        <v>6</v>
      </c>
      <c r="D63" s="4">
        <v>16</v>
      </c>
      <c r="E63">
        <v>78.5</v>
      </c>
      <c r="F63" s="4">
        <f>Table13[[#This Row],[Column3]]/Table13[[#This Row],[Column4]]*100</f>
        <v>20.382165605095544</v>
      </c>
      <c r="G63">
        <f>Table13[[#This Row],[Column4]]*12.5%</f>
        <v>9.8125</v>
      </c>
      <c r="H63" s="4">
        <f>Table13[[#This Row],[Column3]]-Table13[[#This Row],[Column6]]</f>
        <v>6.1875</v>
      </c>
    </row>
    <row r="64" spans="1:8" x14ac:dyDescent="0.35">
      <c r="A64" s="45">
        <v>62</v>
      </c>
      <c r="B64" s="45" t="s">
        <v>3</v>
      </c>
      <c r="C64" s="45">
        <v>8</v>
      </c>
      <c r="D64" s="4">
        <v>12</v>
      </c>
      <c r="E64">
        <v>100</v>
      </c>
      <c r="F64" s="4">
        <f>Table13[[#This Row],[Column3]]/Table13[[#This Row],[Column4]]*100</f>
        <v>12</v>
      </c>
      <c r="G64">
        <f>Table13[[#This Row],[Column4]]*12.5%</f>
        <v>12.5</v>
      </c>
      <c r="H64" s="4">
        <f>Table13[[#This Row],[Column3]]-Table13[[#This Row],[Column6]]</f>
        <v>-0.5</v>
      </c>
    </row>
    <row r="65" spans="1:8" x14ac:dyDescent="0.35">
      <c r="A65" s="45">
        <v>63</v>
      </c>
      <c r="B65" s="45" t="s">
        <v>3</v>
      </c>
      <c r="C65" s="45">
        <v>8</v>
      </c>
      <c r="D65" s="4">
        <v>14.5</v>
      </c>
      <c r="E65">
        <v>100</v>
      </c>
      <c r="F65" s="4">
        <f>Table13[[#This Row],[Column3]]/Table13[[#This Row],[Column4]]*100</f>
        <v>14.499999999999998</v>
      </c>
      <c r="G65">
        <f>Table13[[#This Row],[Column4]]*12.5%</f>
        <v>12.5</v>
      </c>
      <c r="H65" s="4">
        <f>Table13[[#This Row],[Column3]]-Table13[[#This Row],[Column6]]</f>
        <v>2</v>
      </c>
    </row>
    <row r="66" spans="1:8" x14ac:dyDescent="0.35">
      <c r="A66" s="45">
        <v>64</v>
      </c>
      <c r="B66" s="45" t="s">
        <v>2</v>
      </c>
      <c r="C66" s="45">
        <v>8</v>
      </c>
      <c r="D66" s="4">
        <v>14</v>
      </c>
      <c r="E66">
        <v>101</v>
      </c>
      <c r="F66" s="4">
        <f>Table13[[#This Row],[Column3]]/Table13[[#This Row],[Column4]]*100</f>
        <v>13.861386138613863</v>
      </c>
      <c r="G66">
        <f>Table13[[#This Row],[Column4]]*12.5%</f>
        <v>12.625</v>
      </c>
      <c r="H66" s="4">
        <f>Table13[[#This Row],[Column3]]-Table13[[#This Row],[Column6]]</f>
        <v>1.375</v>
      </c>
    </row>
    <row r="67" spans="1:8" x14ac:dyDescent="0.35">
      <c r="A67" s="45">
        <v>65</v>
      </c>
      <c r="B67" s="45" t="s">
        <v>3</v>
      </c>
      <c r="C67" s="45">
        <v>6</v>
      </c>
      <c r="D67" s="4">
        <v>14</v>
      </c>
      <c r="E67">
        <v>78.5</v>
      </c>
      <c r="F67" s="4">
        <f>Table13[[#This Row],[Column3]]/Table13[[#This Row],[Column4]]*100</f>
        <v>17.834394904458598</v>
      </c>
      <c r="G67">
        <f>Table13[[#This Row],[Column4]]*12.5%</f>
        <v>9.8125</v>
      </c>
      <c r="H67" s="4">
        <f>Table13[[#This Row],[Column3]]-Table13[[#This Row],[Column6]]</f>
        <v>4.1875</v>
      </c>
    </row>
    <row r="68" spans="1:8" x14ac:dyDescent="0.35">
      <c r="A68" s="45">
        <v>66</v>
      </c>
      <c r="B68" s="45" t="s">
        <v>2</v>
      </c>
      <c r="C68" s="45">
        <v>7</v>
      </c>
      <c r="D68" s="4">
        <v>13</v>
      </c>
      <c r="E68">
        <v>91.5</v>
      </c>
      <c r="F68" s="4">
        <f>Table13[[#This Row],[Column3]]/Table13[[#This Row],[Column4]]*100</f>
        <v>14.207650273224044</v>
      </c>
      <c r="G68">
        <f>Table13[[#This Row],[Column4]]*12.5%</f>
        <v>11.4375</v>
      </c>
      <c r="H68" s="4">
        <f>Table13[[#This Row],[Column3]]-Table13[[#This Row],[Column6]]</f>
        <v>1.5625</v>
      </c>
    </row>
    <row r="69" spans="1:8" x14ac:dyDescent="0.35">
      <c r="A69" s="45">
        <v>67</v>
      </c>
      <c r="B69" s="45" t="s">
        <v>3</v>
      </c>
      <c r="C69" s="45">
        <v>7</v>
      </c>
      <c r="D69" s="4">
        <v>11</v>
      </c>
      <c r="E69">
        <v>88</v>
      </c>
      <c r="F69" s="4">
        <f>Table13[[#This Row],[Column3]]/Table13[[#This Row],[Column4]]*100</f>
        <v>12.5</v>
      </c>
      <c r="G69">
        <f>Table13[[#This Row],[Column4]]*12.5%</f>
        <v>11</v>
      </c>
      <c r="H69" s="4">
        <f>Table13[[#This Row],[Column3]]-Table13[[#This Row],[Column6]]</f>
        <v>0</v>
      </c>
    </row>
    <row r="70" spans="1:8" x14ac:dyDescent="0.35">
      <c r="A70" s="45">
        <v>68</v>
      </c>
      <c r="B70" s="45" t="s">
        <v>3</v>
      </c>
      <c r="C70" s="45">
        <v>6</v>
      </c>
      <c r="D70" s="4">
        <v>12</v>
      </c>
      <c r="E70">
        <v>78.5</v>
      </c>
      <c r="F70" s="4">
        <f>Table13[[#This Row],[Column3]]/Table13[[#This Row],[Column4]]*100</f>
        <v>15.286624203821656</v>
      </c>
      <c r="G70">
        <f>Table13[[#This Row],[Column4]]*12.5%</f>
        <v>9.8125</v>
      </c>
      <c r="H70" s="4">
        <f>Table13[[#This Row],[Column3]]-Table13[[#This Row],[Column6]]</f>
        <v>2.1875</v>
      </c>
    </row>
    <row r="71" spans="1:8" x14ac:dyDescent="0.35">
      <c r="A71" s="45">
        <v>69</v>
      </c>
      <c r="B71" s="45" t="s">
        <v>2</v>
      </c>
      <c r="C71" s="45">
        <v>6</v>
      </c>
      <c r="D71" s="4">
        <v>14</v>
      </c>
      <c r="E71">
        <v>81.5</v>
      </c>
      <c r="F71" s="4">
        <f>Table13[[#This Row],[Column3]]/Table13[[#This Row],[Column4]]*100</f>
        <v>17.177914110429448</v>
      </c>
      <c r="G71">
        <f>Table13[[#This Row],[Column4]]*12.5%</f>
        <v>10.1875</v>
      </c>
      <c r="H71" s="4">
        <f>Table13[[#This Row],[Column3]]-Table13[[#This Row],[Column6]]</f>
        <v>3.8125</v>
      </c>
    </row>
    <row r="72" spans="1:8" x14ac:dyDescent="0.35">
      <c r="A72" s="45">
        <v>70</v>
      </c>
      <c r="B72" s="45" t="s">
        <v>2</v>
      </c>
      <c r="C72" s="45">
        <v>6</v>
      </c>
      <c r="D72" s="4">
        <v>14</v>
      </c>
      <c r="E72">
        <v>81.5</v>
      </c>
      <c r="F72" s="4">
        <f>Table13[[#This Row],[Column3]]/Table13[[#This Row],[Column4]]*100</f>
        <v>17.177914110429448</v>
      </c>
      <c r="G72">
        <f>Table13[[#This Row],[Column4]]*12.5%</f>
        <v>10.1875</v>
      </c>
      <c r="H72" s="4">
        <f>Table13[[#This Row],[Column3]]-Table13[[#This Row],[Column6]]</f>
        <v>3.8125</v>
      </c>
    </row>
    <row r="73" spans="1:8" x14ac:dyDescent="0.35">
      <c r="A73" s="45">
        <v>71</v>
      </c>
      <c r="B73" s="45" t="s">
        <v>3</v>
      </c>
      <c r="C73" s="45">
        <v>8</v>
      </c>
      <c r="D73" s="4">
        <v>14</v>
      </c>
      <c r="E73">
        <v>100</v>
      </c>
      <c r="F73" s="4">
        <f>Table13[[#This Row],[Column3]]/Table13[[#This Row],[Column4]]*100</f>
        <v>14.000000000000002</v>
      </c>
      <c r="G73">
        <f>Table13[[#This Row],[Column4]]*12.5%</f>
        <v>12.5</v>
      </c>
      <c r="H73" s="4">
        <f>Table13[[#This Row],[Column3]]-Table13[[#This Row],[Column6]]</f>
        <v>1.5</v>
      </c>
    </row>
    <row r="74" spans="1:8" x14ac:dyDescent="0.35">
      <c r="A74" s="45">
        <v>72</v>
      </c>
      <c r="B74" s="45" t="s">
        <v>2</v>
      </c>
      <c r="C74" s="45">
        <v>7</v>
      </c>
      <c r="D74" s="4">
        <v>16</v>
      </c>
      <c r="E74">
        <v>91.5</v>
      </c>
      <c r="F74" s="4">
        <f>Table13[[#This Row],[Column3]]/Table13[[#This Row],[Column4]]*100</f>
        <v>17.486338797814209</v>
      </c>
      <c r="G74">
        <f>Table13[[#This Row],[Column4]]*12.5%</f>
        <v>11.4375</v>
      </c>
      <c r="H74" s="4">
        <f>Table13[[#This Row],[Column3]]-Table13[[#This Row],[Column6]]</f>
        <v>4.5625</v>
      </c>
    </row>
    <row r="75" spans="1:8" x14ac:dyDescent="0.35">
      <c r="A75" s="45">
        <v>73</v>
      </c>
      <c r="B75" s="45" t="s">
        <v>2</v>
      </c>
      <c r="C75" s="45">
        <v>7</v>
      </c>
      <c r="D75" s="4">
        <v>15</v>
      </c>
      <c r="E75">
        <v>91.5</v>
      </c>
      <c r="F75" s="4">
        <f>Table13[[#This Row],[Column3]]/Table13[[#This Row],[Column4]]*100</f>
        <v>16.393442622950818</v>
      </c>
      <c r="G75">
        <f>Table13[[#This Row],[Column4]]*12.5%</f>
        <v>11.4375</v>
      </c>
      <c r="H75" s="4">
        <f>Table13[[#This Row],[Column3]]-Table13[[#This Row],[Column6]]</f>
        <v>3.5625</v>
      </c>
    </row>
    <row r="76" spans="1:8" x14ac:dyDescent="0.35">
      <c r="A76" s="45">
        <v>74</v>
      </c>
      <c r="B76" s="45" t="s">
        <v>2</v>
      </c>
      <c r="C76" s="45">
        <v>7</v>
      </c>
      <c r="D76" s="4">
        <v>19</v>
      </c>
      <c r="E76">
        <v>91.5</v>
      </c>
      <c r="F76" s="4">
        <f>Table13[[#This Row],[Column3]]/Table13[[#This Row],[Column4]]*100</f>
        <v>20.765027322404372</v>
      </c>
      <c r="G76">
        <f>Table13[[#This Row],[Column4]]*12.5%</f>
        <v>11.4375</v>
      </c>
      <c r="H76" s="4">
        <f>Table13[[#This Row],[Column3]]-Table13[[#This Row],[Column6]]</f>
        <v>7.5625</v>
      </c>
    </row>
    <row r="77" spans="1:8" x14ac:dyDescent="0.35">
      <c r="A77" s="45">
        <v>75</v>
      </c>
      <c r="B77" s="45" t="s">
        <v>2</v>
      </c>
      <c r="C77" s="45">
        <v>7</v>
      </c>
      <c r="D77" s="4">
        <v>19</v>
      </c>
      <c r="E77">
        <v>91.5</v>
      </c>
      <c r="F77" s="4">
        <f>Table13[[#This Row],[Column3]]/Table13[[#This Row],[Column4]]*100</f>
        <v>20.765027322404372</v>
      </c>
      <c r="G77">
        <f>Table13[[#This Row],[Column4]]*12.5%</f>
        <v>11.4375</v>
      </c>
      <c r="H77" s="4">
        <f>Table13[[#This Row],[Column3]]-Table13[[#This Row],[Column6]]</f>
        <v>7.5625</v>
      </c>
    </row>
    <row r="78" spans="1:8" x14ac:dyDescent="0.35">
      <c r="A78" s="45">
        <v>76</v>
      </c>
      <c r="B78" s="45" t="s">
        <v>2</v>
      </c>
      <c r="C78" s="45">
        <v>7</v>
      </c>
      <c r="D78" s="4">
        <v>13</v>
      </c>
      <c r="E78">
        <v>91.5</v>
      </c>
      <c r="F78" s="4">
        <f>Table13[[#This Row],[Column3]]/Table13[[#This Row],[Column4]]*100</f>
        <v>14.207650273224044</v>
      </c>
      <c r="G78">
        <f>Table13[[#This Row],[Column4]]*12.5%</f>
        <v>11.4375</v>
      </c>
      <c r="H78" s="4">
        <f>Table13[[#This Row],[Column3]]-Table13[[#This Row],[Column6]]</f>
        <v>1.5625</v>
      </c>
    </row>
    <row r="79" spans="1:8" x14ac:dyDescent="0.35">
      <c r="A79" s="45">
        <v>77</v>
      </c>
      <c r="B79" s="45" t="s">
        <v>2</v>
      </c>
      <c r="C79" s="45">
        <v>6</v>
      </c>
      <c r="D79" s="4">
        <v>12</v>
      </c>
      <c r="E79">
        <v>81.5</v>
      </c>
      <c r="F79" s="4">
        <f>Table13[[#This Row],[Column3]]/Table13[[#This Row],[Column4]]*100</f>
        <v>14.723926380368098</v>
      </c>
      <c r="G79">
        <f>Table13[[#This Row],[Column4]]*12.5%</f>
        <v>10.1875</v>
      </c>
      <c r="H79" s="4">
        <f>Table13[[#This Row],[Column3]]-Table13[[#This Row],[Column6]]</f>
        <v>1.8125</v>
      </c>
    </row>
    <row r="80" spans="1:8" x14ac:dyDescent="0.35">
      <c r="A80" s="45">
        <v>78</v>
      </c>
      <c r="B80" s="45" t="s">
        <v>2</v>
      </c>
      <c r="C80" s="45">
        <v>8</v>
      </c>
      <c r="D80" s="4">
        <v>19</v>
      </c>
      <c r="E80">
        <v>101</v>
      </c>
      <c r="F80" s="4">
        <f>Table13[[#This Row],[Column3]]/Table13[[#This Row],[Column4]]*100</f>
        <v>18.811881188118811</v>
      </c>
      <c r="G80">
        <f>Table13[[#This Row],[Column4]]*12.5%</f>
        <v>12.625</v>
      </c>
      <c r="H80" s="4">
        <f>Table13[[#This Row],[Column3]]-Table13[[#This Row],[Column6]]</f>
        <v>6.375</v>
      </c>
    </row>
    <row r="81" spans="1:8" x14ac:dyDescent="0.35">
      <c r="A81" s="45">
        <v>79</v>
      </c>
      <c r="B81" s="45" t="s">
        <v>2</v>
      </c>
      <c r="C81" s="45">
        <v>8</v>
      </c>
      <c r="D81" s="4">
        <v>14</v>
      </c>
      <c r="E81">
        <v>101</v>
      </c>
      <c r="F81" s="4">
        <f>Table13[[#This Row],[Column3]]/Table13[[#This Row],[Column4]]*100</f>
        <v>13.861386138613863</v>
      </c>
      <c r="G81">
        <f>Table13[[#This Row],[Column4]]*12.5%</f>
        <v>12.625</v>
      </c>
      <c r="H81" s="4">
        <f>Table13[[#This Row],[Column3]]-Table13[[#This Row],[Column6]]</f>
        <v>1.375</v>
      </c>
    </row>
    <row r="82" spans="1:8" x14ac:dyDescent="0.35">
      <c r="A82" s="45">
        <v>80</v>
      </c>
      <c r="B82" s="45" t="s">
        <v>3</v>
      </c>
      <c r="C82" s="45">
        <v>7</v>
      </c>
      <c r="D82" s="4">
        <v>14</v>
      </c>
      <c r="E82">
        <v>88</v>
      </c>
      <c r="F82" s="4">
        <f>Table13[[#This Row],[Column3]]/Table13[[#This Row],[Column4]]*100</f>
        <v>15.909090909090908</v>
      </c>
      <c r="G82">
        <f>Table13[[#This Row],[Column4]]*12.5%</f>
        <v>11</v>
      </c>
      <c r="H82" s="4">
        <f>Table13[[#This Row],[Column3]]-Table13[[#This Row],[Column6]]</f>
        <v>3</v>
      </c>
    </row>
    <row r="83" spans="1:8" x14ac:dyDescent="0.35">
      <c r="A83" s="45">
        <v>81</v>
      </c>
      <c r="B83" s="45" t="s">
        <v>2</v>
      </c>
      <c r="C83" s="45">
        <v>8</v>
      </c>
      <c r="D83" s="4">
        <v>13</v>
      </c>
      <c r="E83">
        <v>101</v>
      </c>
      <c r="F83" s="4">
        <f>Table13[[#This Row],[Column3]]/Table13[[#This Row],[Column4]]*100</f>
        <v>12.871287128712872</v>
      </c>
      <c r="G83">
        <f>Table13[[#This Row],[Column4]]*12.5%</f>
        <v>12.625</v>
      </c>
      <c r="H83" s="4">
        <f>Table13[[#This Row],[Column3]]-Table13[[#This Row],[Column6]]</f>
        <v>0.375</v>
      </c>
    </row>
    <row r="84" spans="1:8" x14ac:dyDescent="0.35">
      <c r="A84" s="45">
        <v>82</v>
      </c>
      <c r="B84" s="45" t="s">
        <v>2</v>
      </c>
      <c r="C84" s="45">
        <v>6</v>
      </c>
      <c r="D84" s="4">
        <v>7</v>
      </c>
      <c r="E84">
        <v>81.5</v>
      </c>
      <c r="F84" s="4">
        <f>Table13[[#This Row],[Column3]]/Table13[[#This Row],[Column4]]*100</f>
        <v>8.5889570552147241</v>
      </c>
      <c r="G84">
        <f>Table13[[#This Row],[Column4]]*12.5%</f>
        <v>10.1875</v>
      </c>
      <c r="H84" s="4">
        <f>Table13[[#This Row],[Column3]]-Table13[[#This Row],[Column6]]</f>
        <v>-3.1875</v>
      </c>
    </row>
    <row r="85" spans="1:8" x14ac:dyDescent="0.35">
      <c r="A85" s="45">
        <v>83</v>
      </c>
      <c r="B85" s="45" t="s">
        <v>3</v>
      </c>
      <c r="C85" s="45">
        <v>7</v>
      </c>
      <c r="D85" s="4">
        <v>12</v>
      </c>
      <c r="E85">
        <v>88</v>
      </c>
      <c r="F85" s="4">
        <f>Table13[[#This Row],[Column3]]/Table13[[#This Row],[Column4]]*100</f>
        <v>13.636363636363635</v>
      </c>
      <c r="G85">
        <f>Table13[[#This Row],[Column4]]*12.5%</f>
        <v>11</v>
      </c>
      <c r="H85" s="4">
        <f>Table13[[#This Row],[Column3]]-Table13[[#This Row],[Column6]]</f>
        <v>1</v>
      </c>
    </row>
    <row r="86" spans="1:8" x14ac:dyDescent="0.35">
      <c r="A86" s="45">
        <v>84</v>
      </c>
      <c r="B86" s="45" t="s">
        <v>2</v>
      </c>
      <c r="C86" s="45">
        <v>7</v>
      </c>
      <c r="D86" s="4">
        <v>16</v>
      </c>
      <c r="E86">
        <v>91.5</v>
      </c>
      <c r="F86" s="4">
        <f>Table13[[#This Row],[Column3]]/Table13[[#This Row],[Column4]]*100</f>
        <v>17.486338797814209</v>
      </c>
      <c r="G86">
        <f>Table13[[#This Row],[Column4]]*12.5%</f>
        <v>11.4375</v>
      </c>
      <c r="H86" s="4">
        <f>Table13[[#This Row],[Column3]]-Table13[[#This Row],[Column6]]</f>
        <v>4.5625</v>
      </c>
    </row>
    <row r="87" spans="1:8" x14ac:dyDescent="0.35">
      <c r="A87" s="45">
        <v>85</v>
      </c>
      <c r="B87" s="45" t="s">
        <v>2</v>
      </c>
      <c r="C87" s="45">
        <v>7</v>
      </c>
      <c r="D87" s="4">
        <v>18</v>
      </c>
      <c r="E87">
        <v>91.5</v>
      </c>
      <c r="F87" s="4">
        <f>Table13[[#This Row],[Column3]]/Table13[[#This Row],[Column4]]*100</f>
        <v>19.672131147540984</v>
      </c>
      <c r="G87">
        <f>Table13[[#This Row],[Column4]]*12.5%</f>
        <v>11.4375</v>
      </c>
      <c r="H87" s="4">
        <f>Table13[[#This Row],[Column3]]-Table13[[#This Row],[Column6]]</f>
        <v>6.5625</v>
      </c>
    </row>
    <row r="88" spans="1:8" x14ac:dyDescent="0.35">
      <c r="A88" s="45">
        <v>86</v>
      </c>
      <c r="B88" s="45" t="s">
        <v>2</v>
      </c>
      <c r="C88" s="45">
        <v>7</v>
      </c>
      <c r="D88" s="4">
        <v>15</v>
      </c>
      <c r="E88">
        <v>91.5</v>
      </c>
      <c r="F88" s="4">
        <f>Table13[[#This Row],[Column3]]/Table13[[#This Row],[Column4]]*100</f>
        <v>16.393442622950818</v>
      </c>
      <c r="G88">
        <f>Table13[[#This Row],[Column4]]*12.5%</f>
        <v>11.4375</v>
      </c>
      <c r="H88" s="4">
        <f>Table13[[#This Row],[Column3]]-Table13[[#This Row],[Column6]]</f>
        <v>3.5625</v>
      </c>
    </row>
    <row r="89" spans="1:8" x14ac:dyDescent="0.35">
      <c r="A89" s="45">
        <v>87</v>
      </c>
      <c r="B89" s="45" t="s">
        <v>2</v>
      </c>
      <c r="C89" s="45">
        <v>8</v>
      </c>
      <c r="D89" s="4">
        <v>12</v>
      </c>
      <c r="E89">
        <v>101</v>
      </c>
      <c r="F89" s="4">
        <f>Table13[[#This Row],[Column3]]/Table13[[#This Row],[Column4]]*100</f>
        <v>11.881188118811881</v>
      </c>
      <c r="G89">
        <f>Table13[[#This Row],[Column4]]*12.5%</f>
        <v>12.625</v>
      </c>
      <c r="H89" s="4">
        <f>Table13[[#This Row],[Column3]]-Table13[[#This Row],[Column6]]</f>
        <v>-0.625</v>
      </c>
    </row>
    <row r="90" spans="1:8" x14ac:dyDescent="0.35">
      <c r="A90" s="45">
        <v>88</v>
      </c>
      <c r="B90" s="45" t="s">
        <v>3</v>
      </c>
      <c r="C90" s="45">
        <v>7</v>
      </c>
      <c r="D90" s="4">
        <v>17</v>
      </c>
      <c r="E90">
        <v>88</v>
      </c>
      <c r="F90" s="4">
        <f>Table13[[#This Row],[Column3]]/Table13[[#This Row],[Column4]]*100</f>
        <v>19.318181818181817</v>
      </c>
      <c r="G90">
        <f>Table13[[#This Row],[Column4]]*12.5%</f>
        <v>11</v>
      </c>
      <c r="H90" s="4">
        <f>Table13[[#This Row],[Column3]]-Table13[[#This Row],[Column6]]</f>
        <v>6</v>
      </c>
    </row>
    <row r="91" spans="1:8" x14ac:dyDescent="0.35">
      <c r="A91" s="45">
        <v>89</v>
      </c>
      <c r="B91" s="45" t="s">
        <v>3</v>
      </c>
      <c r="C91" s="45">
        <v>8</v>
      </c>
      <c r="D91" s="4">
        <v>13</v>
      </c>
      <c r="E91">
        <v>100</v>
      </c>
      <c r="F91" s="4">
        <f>Table13[[#This Row],[Column3]]/Table13[[#This Row],[Column4]]*100</f>
        <v>13</v>
      </c>
      <c r="G91">
        <f>Table13[[#This Row],[Column4]]*12.5%</f>
        <v>12.5</v>
      </c>
      <c r="H91" s="4">
        <f>Table13[[#This Row],[Column3]]-Table13[[#This Row],[Column6]]</f>
        <v>0.5</v>
      </c>
    </row>
    <row r="92" spans="1:8" x14ac:dyDescent="0.35">
      <c r="A92" s="45">
        <v>90</v>
      </c>
      <c r="B92" s="45" t="s">
        <v>2</v>
      </c>
      <c r="C92" s="45">
        <v>8</v>
      </c>
      <c r="D92" s="4">
        <v>13</v>
      </c>
      <c r="E92">
        <v>101</v>
      </c>
      <c r="F92" s="4">
        <f>Table13[[#This Row],[Column3]]/Table13[[#This Row],[Column4]]*100</f>
        <v>12.871287128712872</v>
      </c>
      <c r="G92">
        <f>Table13[[#This Row],[Column4]]*12.5%</f>
        <v>12.625</v>
      </c>
      <c r="H92" s="4">
        <f>Table13[[#This Row],[Column3]]-Table13[[#This Row],[Column6]]</f>
        <v>0.375</v>
      </c>
    </row>
    <row r="93" spans="1:8" x14ac:dyDescent="0.35">
      <c r="A93" s="45">
        <v>91</v>
      </c>
      <c r="B93" s="45" t="s">
        <v>3</v>
      </c>
      <c r="C93" s="45">
        <v>7</v>
      </c>
      <c r="D93" s="4">
        <v>14</v>
      </c>
      <c r="E93">
        <v>88</v>
      </c>
      <c r="F93" s="4">
        <f>Table13[[#This Row],[Column3]]/Table13[[#This Row],[Column4]]*100</f>
        <v>15.909090909090908</v>
      </c>
      <c r="G93">
        <f>Table13[[#This Row],[Column4]]*12.5%</f>
        <v>11</v>
      </c>
      <c r="H93" s="4">
        <f>Table13[[#This Row],[Column3]]-Table13[[#This Row],[Column6]]</f>
        <v>3</v>
      </c>
    </row>
    <row r="94" spans="1:8" x14ac:dyDescent="0.35">
      <c r="A94" s="45">
        <v>92</v>
      </c>
      <c r="B94" s="45" t="s">
        <v>3</v>
      </c>
      <c r="C94" s="45">
        <v>6</v>
      </c>
      <c r="D94" s="4">
        <v>13</v>
      </c>
      <c r="E94">
        <v>78.5</v>
      </c>
      <c r="F94" s="4">
        <f>Table13[[#This Row],[Column3]]/Table13[[#This Row],[Column4]]*100</f>
        <v>16.560509554140125</v>
      </c>
      <c r="G94">
        <f>Table13[[#This Row],[Column4]]*12.5%</f>
        <v>9.8125</v>
      </c>
      <c r="H94" s="4">
        <f>Table13[[#This Row],[Column3]]-Table13[[#This Row],[Column6]]</f>
        <v>3.1875</v>
      </c>
    </row>
    <row r="95" spans="1:8" x14ac:dyDescent="0.35">
      <c r="A95" s="45">
        <v>93</v>
      </c>
      <c r="B95" s="45" t="s">
        <v>2</v>
      </c>
      <c r="C95" s="45">
        <v>7</v>
      </c>
      <c r="D95" s="4">
        <v>10</v>
      </c>
      <c r="E95">
        <v>91.5</v>
      </c>
      <c r="F95" s="4">
        <f>Table13[[#This Row],[Column3]]/Table13[[#This Row],[Column4]]*100</f>
        <v>10.928961748633879</v>
      </c>
      <c r="G95">
        <f>Table13[[#This Row],[Column4]]*12.5%</f>
        <v>11.4375</v>
      </c>
      <c r="H95" s="4">
        <f>Table13[[#This Row],[Column3]]-Table13[[#This Row],[Column6]]</f>
        <v>-1.4375</v>
      </c>
    </row>
    <row r="96" spans="1:8" x14ac:dyDescent="0.35">
      <c r="A96" s="45">
        <v>94</v>
      </c>
      <c r="B96" s="45" t="s">
        <v>2</v>
      </c>
      <c r="C96" s="45">
        <v>6</v>
      </c>
      <c r="D96" s="4">
        <v>15</v>
      </c>
      <c r="E96">
        <v>81.5</v>
      </c>
      <c r="F96" s="4">
        <f>Table13[[#This Row],[Column3]]/Table13[[#This Row],[Column4]]*100</f>
        <v>18.404907975460123</v>
      </c>
      <c r="G96">
        <f>Table13[[#This Row],[Column4]]*12.5%</f>
        <v>10.1875</v>
      </c>
      <c r="H96" s="4">
        <f>Table13[[#This Row],[Column3]]-Table13[[#This Row],[Column6]]</f>
        <v>4.8125</v>
      </c>
    </row>
    <row r="97" spans="1:8" x14ac:dyDescent="0.35">
      <c r="A97" s="45">
        <v>95</v>
      </c>
      <c r="B97" s="45" t="s">
        <v>2</v>
      </c>
      <c r="C97" s="45">
        <v>6</v>
      </c>
      <c r="D97" s="4">
        <v>15</v>
      </c>
      <c r="E97">
        <v>81.5</v>
      </c>
      <c r="F97" s="4">
        <f>Table13[[#This Row],[Column3]]/Table13[[#This Row],[Column4]]*100</f>
        <v>18.404907975460123</v>
      </c>
      <c r="G97">
        <f>Table13[[#This Row],[Column4]]*12.5%</f>
        <v>10.1875</v>
      </c>
      <c r="H97" s="4">
        <f>Table13[[#This Row],[Column3]]-Table13[[#This Row],[Column6]]</f>
        <v>4.8125</v>
      </c>
    </row>
    <row r="98" spans="1:8" x14ac:dyDescent="0.35">
      <c r="A98" s="45">
        <v>96</v>
      </c>
      <c r="B98" s="45" t="s">
        <v>2</v>
      </c>
      <c r="C98" s="45">
        <v>6</v>
      </c>
      <c r="D98" s="4">
        <v>12</v>
      </c>
      <c r="E98">
        <v>81.5</v>
      </c>
      <c r="F98" s="4">
        <f>Table13[[#This Row],[Column3]]/Table13[[#This Row],[Column4]]*100</f>
        <v>14.723926380368098</v>
      </c>
      <c r="G98">
        <f>Table13[[#This Row],[Column4]]*12.5%</f>
        <v>10.1875</v>
      </c>
      <c r="H98" s="4">
        <f>Table13[[#This Row],[Column3]]-Table13[[#This Row],[Column6]]</f>
        <v>1.8125</v>
      </c>
    </row>
    <row r="99" spans="1:8" x14ac:dyDescent="0.35">
      <c r="A99" s="45">
        <v>97</v>
      </c>
      <c r="B99" s="45" t="s">
        <v>2</v>
      </c>
      <c r="C99" s="45">
        <v>6</v>
      </c>
      <c r="D99" s="4">
        <v>14</v>
      </c>
      <c r="E99">
        <v>81.5</v>
      </c>
      <c r="F99" s="4">
        <f>Table13[[#This Row],[Column3]]/Table13[[#This Row],[Column4]]*100</f>
        <v>17.177914110429448</v>
      </c>
      <c r="G99">
        <f>Table13[[#This Row],[Column4]]*12.5%</f>
        <v>10.1875</v>
      </c>
      <c r="H99" s="4">
        <f>Table13[[#This Row],[Column3]]-Table13[[#This Row],[Column6]]</f>
        <v>3.8125</v>
      </c>
    </row>
    <row r="100" spans="1:8" x14ac:dyDescent="0.35">
      <c r="A100" s="45">
        <v>98</v>
      </c>
      <c r="B100" s="45" t="s">
        <v>2</v>
      </c>
      <c r="C100" s="45">
        <v>6</v>
      </c>
      <c r="D100" s="4">
        <v>13</v>
      </c>
      <c r="E100">
        <v>81.5</v>
      </c>
      <c r="F100" s="4">
        <f>Table13[[#This Row],[Column3]]/Table13[[#This Row],[Column4]]*100</f>
        <v>15.950920245398773</v>
      </c>
      <c r="G100">
        <f>Table13[[#This Row],[Column4]]*12.5%</f>
        <v>10.1875</v>
      </c>
      <c r="H100" s="4">
        <f>Table13[[#This Row],[Column3]]-Table13[[#This Row],[Column6]]</f>
        <v>2.8125</v>
      </c>
    </row>
    <row r="101" spans="1:8" x14ac:dyDescent="0.35">
      <c r="A101" s="45">
        <v>99</v>
      </c>
      <c r="B101" s="45" t="s">
        <v>2</v>
      </c>
      <c r="C101" s="45">
        <v>6</v>
      </c>
      <c r="D101" s="4">
        <v>13</v>
      </c>
      <c r="E101">
        <v>81.5</v>
      </c>
      <c r="F101" s="4">
        <f>Table13[[#This Row],[Column3]]/Table13[[#This Row],[Column4]]*100</f>
        <v>15.950920245398773</v>
      </c>
      <c r="G101">
        <f>Table13[[#This Row],[Column4]]*12.5%</f>
        <v>10.1875</v>
      </c>
      <c r="H101" s="4">
        <f>Table13[[#This Row],[Column3]]-Table13[[#This Row],[Column6]]</f>
        <v>2.8125</v>
      </c>
    </row>
    <row r="102" spans="1:8" x14ac:dyDescent="0.35">
      <c r="A102" s="45">
        <v>100</v>
      </c>
      <c r="B102" s="45" t="s">
        <v>2</v>
      </c>
      <c r="C102" s="45">
        <v>6</v>
      </c>
      <c r="D102" s="4">
        <v>12</v>
      </c>
      <c r="E102">
        <v>81.5</v>
      </c>
      <c r="F102" s="4">
        <f>Table13[[#This Row],[Column3]]/Table13[[#This Row],[Column4]]*100</f>
        <v>14.723926380368098</v>
      </c>
      <c r="G102">
        <f>Table13[[#This Row],[Column4]]*12.5%</f>
        <v>10.1875</v>
      </c>
      <c r="H102" s="4">
        <f>Table13[[#This Row],[Column3]]-Table13[[#This Row],[Column6]]</f>
        <v>1.8125</v>
      </c>
    </row>
    <row r="103" spans="1:8" x14ac:dyDescent="0.35">
      <c r="A103" s="45">
        <v>101</v>
      </c>
      <c r="B103" s="45" t="s">
        <v>2</v>
      </c>
      <c r="C103" s="45">
        <v>7</v>
      </c>
      <c r="D103" s="4">
        <v>12</v>
      </c>
      <c r="E103">
        <v>91.5</v>
      </c>
      <c r="F103" s="4">
        <f>Table13[[#This Row],[Column3]]/Table13[[#This Row],[Column4]]*100</f>
        <v>13.114754098360656</v>
      </c>
      <c r="G103">
        <f>Table13[[#This Row],[Column4]]*12.5%</f>
        <v>11.4375</v>
      </c>
      <c r="H103" s="4">
        <f>Table13[[#This Row],[Column3]]-Table13[[#This Row],[Column6]]</f>
        <v>0.5625</v>
      </c>
    </row>
    <row r="104" spans="1:8" x14ac:dyDescent="0.35">
      <c r="A104" s="45">
        <v>102</v>
      </c>
      <c r="B104" s="45" t="s">
        <v>3</v>
      </c>
      <c r="C104" s="45">
        <v>6</v>
      </c>
      <c r="D104" s="4">
        <v>17</v>
      </c>
      <c r="E104">
        <v>78.5</v>
      </c>
      <c r="F104" s="4">
        <f>Table13[[#This Row],[Column3]]/Table13[[#This Row],[Column4]]*100</f>
        <v>21.656050955414013</v>
      </c>
      <c r="G104">
        <f>Table13[[#This Row],[Column4]]*12.5%</f>
        <v>9.8125</v>
      </c>
      <c r="H104" s="4">
        <f>Table13[[#This Row],[Column3]]-Table13[[#This Row],[Column6]]</f>
        <v>7.1875</v>
      </c>
    </row>
    <row r="105" spans="1:8" x14ac:dyDescent="0.35">
      <c r="A105" s="45">
        <v>103</v>
      </c>
      <c r="B105" s="45" t="s">
        <v>3</v>
      </c>
      <c r="C105" s="45">
        <v>6</v>
      </c>
      <c r="D105" s="4">
        <v>13</v>
      </c>
      <c r="E105">
        <v>78.5</v>
      </c>
      <c r="F105" s="4">
        <f>Table13[[#This Row],[Column3]]/Table13[[#This Row],[Column4]]*100</f>
        <v>16.560509554140125</v>
      </c>
      <c r="G105">
        <f>Table13[[#This Row],[Column4]]*12.5%</f>
        <v>9.8125</v>
      </c>
      <c r="H105" s="4">
        <f>Table13[[#This Row],[Column3]]-Table13[[#This Row],[Column6]]</f>
        <v>3.1875</v>
      </c>
    </row>
    <row r="106" spans="1:8" x14ac:dyDescent="0.35">
      <c r="A106" s="45">
        <v>104</v>
      </c>
      <c r="B106" s="45" t="s">
        <v>3</v>
      </c>
      <c r="C106" s="45">
        <v>6</v>
      </c>
      <c r="D106" s="4">
        <v>18</v>
      </c>
      <c r="E106">
        <v>78.5</v>
      </c>
      <c r="F106" s="4">
        <f>Table13[[#This Row],[Column3]]/Table13[[#This Row],[Column4]]*100</f>
        <v>22.929936305732486</v>
      </c>
      <c r="G106">
        <f>Table13[[#This Row],[Column4]]*12.5%</f>
        <v>9.8125</v>
      </c>
      <c r="H106" s="4">
        <f>Table13[[#This Row],[Column3]]-Table13[[#This Row],[Column6]]</f>
        <v>8.1875</v>
      </c>
    </row>
    <row r="107" spans="1:8" x14ac:dyDescent="0.35">
      <c r="A107" s="45">
        <v>105</v>
      </c>
      <c r="B107" s="45" t="s">
        <v>2</v>
      </c>
      <c r="C107" s="45">
        <v>6</v>
      </c>
      <c r="D107" s="4">
        <v>14</v>
      </c>
      <c r="E107">
        <v>81.5</v>
      </c>
      <c r="F107" s="4">
        <f>Table13[[#This Row],[Column3]]/Table13[[#This Row],[Column4]]*100</f>
        <v>17.177914110429448</v>
      </c>
      <c r="G107">
        <f>Table13[[#This Row],[Column4]]*12.5%</f>
        <v>10.1875</v>
      </c>
      <c r="H107" s="4">
        <f>Table13[[#This Row],[Column3]]-Table13[[#This Row],[Column6]]</f>
        <v>3.8125</v>
      </c>
    </row>
    <row r="108" spans="1:8" x14ac:dyDescent="0.35">
      <c r="A108" s="45">
        <v>106</v>
      </c>
      <c r="B108" s="45" t="s">
        <v>3</v>
      </c>
      <c r="C108" s="45">
        <v>8</v>
      </c>
      <c r="D108" s="4">
        <v>16</v>
      </c>
      <c r="E108">
        <v>100</v>
      </c>
      <c r="F108" s="4">
        <f>Table13[[#This Row],[Column3]]/Table13[[#This Row],[Column4]]*100</f>
        <v>16</v>
      </c>
      <c r="G108">
        <f>Table13[[#This Row],[Column4]]*12.5%</f>
        <v>12.5</v>
      </c>
      <c r="H108" s="4">
        <f>Table13[[#This Row],[Column3]]-Table13[[#This Row],[Column6]]</f>
        <v>3.5</v>
      </c>
    </row>
    <row r="109" spans="1:8" x14ac:dyDescent="0.35">
      <c r="A109" s="45">
        <v>107</v>
      </c>
      <c r="B109" s="45" t="s">
        <v>3</v>
      </c>
      <c r="C109" s="45">
        <v>8</v>
      </c>
      <c r="D109" s="4">
        <v>14.2</v>
      </c>
      <c r="E109">
        <v>100</v>
      </c>
      <c r="F109" s="4">
        <f>Table13[[#This Row],[Column3]]/Table13[[#This Row],[Column4]]*100</f>
        <v>14.2</v>
      </c>
      <c r="G109">
        <f>Table13[[#This Row],[Column4]]*12.5%</f>
        <v>12.5</v>
      </c>
      <c r="H109" s="4">
        <f>Table13[[#This Row],[Column3]]-Table13[[#This Row],[Column6]]</f>
        <v>1.6999999999999993</v>
      </c>
    </row>
    <row r="110" spans="1:8" x14ac:dyDescent="0.35">
      <c r="A110" s="45">
        <v>108</v>
      </c>
      <c r="B110" s="45" t="s">
        <v>3</v>
      </c>
      <c r="C110" s="45">
        <v>7</v>
      </c>
      <c r="D110" s="4">
        <v>13</v>
      </c>
      <c r="E110">
        <v>88</v>
      </c>
      <c r="F110" s="4">
        <f>Table13[[#This Row],[Column3]]/Table13[[#This Row],[Column4]]*100</f>
        <v>14.772727272727273</v>
      </c>
      <c r="G110">
        <f>Table13[[#This Row],[Column4]]*12.5%</f>
        <v>11</v>
      </c>
      <c r="H110" s="4">
        <f>Table13[[#This Row],[Column3]]-Table13[[#This Row],[Column6]]</f>
        <v>2</v>
      </c>
    </row>
    <row r="111" spans="1:8" x14ac:dyDescent="0.35">
      <c r="A111" s="45">
        <v>109</v>
      </c>
      <c r="B111" s="45" t="s">
        <v>3</v>
      </c>
      <c r="C111" s="45">
        <v>7</v>
      </c>
      <c r="D111" s="4">
        <v>16</v>
      </c>
      <c r="E111">
        <v>88</v>
      </c>
      <c r="F111" s="4">
        <f>Table13[[#This Row],[Column3]]/Table13[[#This Row],[Column4]]*100</f>
        <v>18.181818181818183</v>
      </c>
      <c r="G111">
        <f>Table13[[#This Row],[Column4]]*12.5%</f>
        <v>11</v>
      </c>
      <c r="H111" s="4">
        <f>Table13[[#This Row],[Column3]]-Table13[[#This Row],[Column6]]</f>
        <v>5</v>
      </c>
    </row>
    <row r="112" spans="1:8" x14ac:dyDescent="0.35">
      <c r="A112" s="45">
        <v>110</v>
      </c>
      <c r="B112" s="45" t="s">
        <v>2</v>
      </c>
      <c r="C112" s="45">
        <v>8</v>
      </c>
      <c r="D112" s="4">
        <v>15</v>
      </c>
      <c r="E112">
        <v>101</v>
      </c>
      <c r="F112" s="4">
        <f>Table13[[#This Row],[Column3]]/Table13[[#This Row],[Column4]]*100</f>
        <v>14.85148514851485</v>
      </c>
      <c r="G112">
        <f>Table13[[#This Row],[Column4]]*12.5%</f>
        <v>12.625</v>
      </c>
      <c r="H112" s="4">
        <f>Table13[[#This Row],[Column3]]-Table13[[#This Row],[Column6]]</f>
        <v>2.375</v>
      </c>
    </row>
    <row r="113" spans="1:18" x14ac:dyDescent="0.35">
      <c r="A113" s="45">
        <v>111</v>
      </c>
      <c r="B113" s="45" t="s">
        <v>2</v>
      </c>
      <c r="C113" s="45">
        <v>8</v>
      </c>
      <c r="D113" s="4">
        <v>16</v>
      </c>
      <c r="E113">
        <v>101</v>
      </c>
      <c r="F113" s="4">
        <f>Table13[[#This Row],[Column3]]/Table13[[#This Row],[Column4]]*100</f>
        <v>15.841584158415841</v>
      </c>
      <c r="G113">
        <f>Table13[[#This Row],[Column4]]*12.5%</f>
        <v>12.625</v>
      </c>
      <c r="H113" s="4">
        <f>Table13[[#This Row],[Column3]]-Table13[[#This Row],[Column6]]</f>
        <v>3.375</v>
      </c>
      <c r="L113" s="9"/>
      <c r="M113" s="18"/>
      <c r="N113" s="18"/>
      <c r="O113" s="18"/>
      <c r="P113" s="18"/>
      <c r="R113" s="18"/>
    </row>
    <row r="114" spans="1:18" x14ac:dyDescent="0.35">
      <c r="A114" s="45">
        <v>112</v>
      </c>
      <c r="B114" s="45" t="s">
        <v>2</v>
      </c>
      <c r="C114" s="45">
        <v>8</v>
      </c>
      <c r="D114" s="4">
        <v>17</v>
      </c>
      <c r="E114">
        <v>101</v>
      </c>
      <c r="F114" s="4">
        <f>Table13[[#This Row],[Column3]]/Table13[[#This Row],[Column4]]*100</f>
        <v>16.831683168316832</v>
      </c>
      <c r="G114">
        <f>Table13[[#This Row],[Column4]]*12.5%</f>
        <v>12.625</v>
      </c>
      <c r="H114" s="4">
        <f>Table13[[#This Row],[Column3]]-Table13[[#This Row],[Column6]]</f>
        <v>4.375</v>
      </c>
      <c r="L114" s="9"/>
      <c r="M114" s="18"/>
      <c r="N114" s="18"/>
      <c r="O114" s="18"/>
      <c r="P114" s="18"/>
      <c r="R114" s="18"/>
    </row>
    <row r="115" spans="1:18" x14ac:dyDescent="0.35">
      <c r="A115" s="45">
        <v>113</v>
      </c>
      <c r="B115" s="45" t="s">
        <v>3</v>
      </c>
      <c r="C115" s="45">
        <v>8</v>
      </c>
      <c r="D115" s="4">
        <v>13</v>
      </c>
      <c r="E115">
        <v>100</v>
      </c>
      <c r="F115" s="4">
        <f>Table13[[#This Row],[Column3]]/Table13[[#This Row],[Column4]]*100</f>
        <v>13</v>
      </c>
      <c r="G115">
        <f>Table13[[#This Row],[Column4]]*12.5%</f>
        <v>12.5</v>
      </c>
      <c r="H115" s="4">
        <f>Table13[[#This Row],[Column3]]-Table13[[#This Row],[Column6]]</f>
        <v>0.5</v>
      </c>
      <c r="L115" s="9"/>
      <c r="M115" s="18"/>
      <c r="N115" s="18"/>
      <c r="O115" s="18"/>
      <c r="P115" s="18"/>
      <c r="R115" s="18"/>
    </row>
    <row r="116" spans="1:18" x14ac:dyDescent="0.35">
      <c r="A116" s="45">
        <v>114</v>
      </c>
      <c r="B116" s="45" t="s">
        <v>3</v>
      </c>
      <c r="C116" s="45">
        <v>6</v>
      </c>
      <c r="D116" s="4">
        <v>17</v>
      </c>
      <c r="E116">
        <v>78.5</v>
      </c>
      <c r="F116" s="4">
        <f>Table13[[#This Row],[Column3]]/Table13[[#This Row],[Column4]]*100</f>
        <v>21.656050955414013</v>
      </c>
      <c r="G116">
        <f>Table13[[#This Row],[Column4]]*12.5%</f>
        <v>9.8125</v>
      </c>
      <c r="H116" s="4">
        <f>Table13[[#This Row],[Column3]]-Table13[[#This Row],[Column6]]</f>
        <v>7.1875</v>
      </c>
      <c r="J116" s="62"/>
      <c r="K116" s="62"/>
      <c r="L116" s="62"/>
      <c r="M116" s="62"/>
      <c r="N116" s="62"/>
      <c r="O116" s="62"/>
      <c r="P116" s="62"/>
      <c r="Q116" s="48" t="s">
        <v>83</v>
      </c>
      <c r="R116" s="18"/>
    </row>
    <row r="117" spans="1:18" x14ac:dyDescent="0.35">
      <c r="A117" s="45">
        <v>115</v>
      </c>
      <c r="B117" s="45" t="s">
        <v>3</v>
      </c>
      <c r="C117" s="45">
        <v>6</v>
      </c>
      <c r="D117" s="4">
        <v>17</v>
      </c>
      <c r="E117">
        <v>78.5</v>
      </c>
      <c r="F117" s="4">
        <f>Table13[[#This Row],[Column3]]/Table13[[#This Row],[Column4]]*100</f>
        <v>21.656050955414013</v>
      </c>
      <c r="G117">
        <f>Table13[[#This Row],[Column4]]*12.5%</f>
        <v>9.8125</v>
      </c>
      <c r="H117" s="4">
        <f>Table13[[#This Row],[Column3]]-Table13[[#This Row],[Column6]]</f>
        <v>7.1875</v>
      </c>
      <c r="J117" s="62" t="s">
        <v>82</v>
      </c>
      <c r="K117" s="62"/>
      <c r="L117" s="62"/>
      <c r="M117" s="62"/>
      <c r="N117" s="62"/>
      <c r="O117" s="62"/>
      <c r="P117" s="62"/>
      <c r="Q117" s="28" t="e">
        <f>COUNTIF(#REF!,"&gt;0")</f>
        <v>#REF!</v>
      </c>
      <c r="R117" s="18"/>
    </row>
    <row r="118" spans="1:18" x14ac:dyDescent="0.35">
      <c r="A118" s="45">
        <v>116</v>
      </c>
      <c r="B118" s="45" t="s">
        <v>3</v>
      </c>
      <c r="C118" s="45">
        <v>6</v>
      </c>
      <c r="D118" s="4">
        <v>16</v>
      </c>
      <c r="E118">
        <v>78.5</v>
      </c>
      <c r="F118" s="4">
        <f>Table13[[#This Row],[Column3]]/Table13[[#This Row],[Column4]]*100</f>
        <v>20.382165605095544</v>
      </c>
      <c r="G118">
        <f>Table13[[#This Row],[Column4]]*12.5%</f>
        <v>9.8125</v>
      </c>
      <c r="H118" s="4">
        <f>Table13[[#This Row],[Column3]]-Table13[[#This Row],[Column6]]</f>
        <v>6.1875</v>
      </c>
      <c r="J118" s="62" t="s">
        <v>81</v>
      </c>
      <c r="K118" s="62"/>
      <c r="L118" s="62"/>
      <c r="M118" s="62"/>
      <c r="N118" s="62"/>
      <c r="O118" s="62"/>
      <c r="P118" s="62"/>
      <c r="Q118" s="28" t="e">
        <f>COUNTIF(#REF!,"&lt;0")</f>
        <v>#REF!</v>
      </c>
      <c r="R118" s="18"/>
    </row>
    <row r="119" spans="1:18" x14ac:dyDescent="0.35">
      <c r="A119" s="45">
        <v>117</v>
      </c>
      <c r="B119" s="45" t="s">
        <v>3</v>
      </c>
      <c r="C119" s="45">
        <v>6</v>
      </c>
      <c r="D119" s="4">
        <v>14</v>
      </c>
      <c r="E119">
        <v>78.5</v>
      </c>
      <c r="F119" s="4">
        <f>Table13[[#This Row],[Column3]]/Table13[[#This Row],[Column4]]*100</f>
        <v>17.834394904458598</v>
      </c>
      <c r="G119">
        <f>Table13[[#This Row],[Column4]]*12.5%</f>
        <v>9.8125</v>
      </c>
      <c r="H119" s="4">
        <f>Table13[[#This Row],[Column3]]-Table13[[#This Row],[Column6]]</f>
        <v>4.1875</v>
      </c>
      <c r="L119" s="9"/>
      <c r="M119" s="18"/>
      <c r="N119" s="18"/>
      <c r="O119" s="18"/>
      <c r="P119" s="18"/>
      <c r="R119" s="18"/>
    </row>
    <row r="120" spans="1:18" x14ac:dyDescent="0.35">
      <c r="A120" s="45">
        <v>118</v>
      </c>
      <c r="B120" s="45" t="s">
        <v>3</v>
      </c>
      <c r="C120" s="45">
        <v>6</v>
      </c>
      <c r="D120" s="4">
        <v>12</v>
      </c>
      <c r="E120">
        <v>78.5</v>
      </c>
      <c r="F120" s="4">
        <f>Table13[[#This Row],[Column3]]/Table13[[#This Row],[Column4]]*100</f>
        <v>15.286624203821656</v>
      </c>
      <c r="G120">
        <f>Table13[[#This Row],[Column4]]*12.5%</f>
        <v>9.8125</v>
      </c>
      <c r="H120" s="4">
        <f>Table13[[#This Row],[Column3]]-Table13[[#This Row],[Column6]]</f>
        <v>2.1875</v>
      </c>
      <c r="L120" s="9"/>
      <c r="M120" s="18"/>
      <c r="N120" s="18"/>
      <c r="O120" s="18"/>
      <c r="P120" s="18"/>
      <c r="R120" s="18"/>
    </row>
    <row r="121" spans="1:18" x14ac:dyDescent="0.35">
      <c r="A121" s="45">
        <v>119</v>
      </c>
      <c r="B121" s="45" t="s">
        <v>2</v>
      </c>
      <c r="C121" s="45">
        <v>6</v>
      </c>
      <c r="D121" s="4">
        <v>15</v>
      </c>
      <c r="E121">
        <v>81.5</v>
      </c>
      <c r="F121" s="4">
        <f>Table13[[#This Row],[Column3]]/Table13[[#This Row],[Column4]]*100</f>
        <v>18.404907975460123</v>
      </c>
      <c r="G121">
        <f>Table13[[#This Row],[Column4]]*12.5%</f>
        <v>10.1875</v>
      </c>
      <c r="H121" s="4">
        <f>Table13[[#This Row],[Column3]]-Table13[[#This Row],[Column6]]</f>
        <v>4.8125</v>
      </c>
      <c r="L121" s="9"/>
      <c r="M121" s="18"/>
      <c r="N121" s="18"/>
      <c r="O121" s="18"/>
      <c r="P121" s="18"/>
      <c r="R121" s="18"/>
    </row>
    <row r="122" spans="1:18" x14ac:dyDescent="0.35">
      <c r="A122" s="45">
        <v>120</v>
      </c>
      <c r="B122" s="45" t="s">
        <v>3</v>
      </c>
      <c r="C122" s="45">
        <v>7</v>
      </c>
      <c r="D122" s="4">
        <v>15</v>
      </c>
      <c r="E122">
        <v>88</v>
      </c>
      <c r="F122" s="4">
        <f>Table13[[#This Row],[Column3]]/Table13[[#This Row],[Column4]]*100</f>
        <v>17.045454545454543</v>
      </c>
      <c r="G122">
        <f>Table13[[#This Row],[Column4]]*12.5%</f>
        <v>11</v>
      </c>
      <c r="H122" s="4">
        <f>Table13[[#This Row],[Column3]]-Table13[[#This Row],[Column6]]</f>
        <v>4</v>
      </c>
      <c r="L122" s="9"/>
      <c r="M122" s="18"/>
      <c r="N122" s="18"/>
      <c r="O122" s="18"/>
      <c r="P122" s="18"/>
      <c r="R122" s="18"/>
    </row>
    <row r="123" spans="1:18" x14ac:dyDescent="0.35">
      <c r="A123" s="45">
        <v>121</v>
      </c>
      <c r="B123" s="45" t="s">
        <v>2</v>
      </c>
      <c r="C123" s="45">
        <v>6</v>
      </c>
      <c r="D123" s="4">
        <v>15</v>
      </c>
      <c r="E123">
        <v>81.5</v>
      </c>
      <c r="F123" s="4">
        <f>Table13[[#This Row],[Column3]]/Table13[[#This Row],[Column4]]*100</f>
        <v>18.404907975460123</v>
      </c>
      <c r="G123">
        <f>Table13[[#This Row],[Column4]]*12.5%</f>
        <v>10.1875</v>
      </c>
      <c r="H123" s="4">
        <f>Table13[[#This Row],[Column3]]-Table13[[#This Row],[Column6]]</f>
        <v>4.8125</v>
      </c>
      <c r="L123" s="9"/>
      <c r="M123" s="18"/>
      <c r="N123" s="18"/>
      <c r="O123" s="18"/>
      <c r="P123" s="18"/>
      <c r="R123" s="18"/>
    </row>
    <row r="124" spans="1:18" x14ac:dyDescent="0.35">
      <c r="A124" s="45">
        <v>122</v>
      </c>
      <c r="B124" s="45" t="s">
        <v>3</v>
      </c>
      <c r="C124" s="45">
        <v>6</v>
      </c>
      <c r="D124" s="4">
        <v>14</v>
      </c>
      <c r="E124">
        <v>78.5</v>
      </c>
      <c r="F124" s="4">
        <f>Table13[[#This Row],[Column3]]/Table13[[#This Row],[Column4]]*100</f>
        <v>17.834394904458598</v>
      </c>
      <c r="G124">
        <f>Table13[[#This Row],[Column4]]*12.5%</f>
        <v>9.8125</v>
      </c>
      <c r="H124" s="4">
        <f>Table13[[#This Row],[Column3]]-Table13[[#This Row],[Column6]]</f>
        <v>4.1875</v>
      </c>
      <c r="L124" s="9"/>
      <c r="M124" s="18"/>
      <c r="N124" s="18"/>
      <c r="O124" s="18"/>
      <c r="P124" s="18"/>
      <c r="R124" s="18"/>
    </row>
    <row r="125" spans="1:18" x14ac:dyDescent="0.35">
      <c r="A125" s="45">
        <v>123</v>
      </c>
      <c r="B125" s="45" t="s">
        <v>3</v>
      </c>
      <c r="C125" s="45">
        <v>6</v>
      </c>
      <c r="D125" s="4">
        <v>12</v>
      </c>
      <c r="E125">
        <v>78.5</v>
      </c>
      <c r="F125" s="4">
        <f>Table13[[#This Row],[Column3]]/Table13[[#This Row],[Column4]]*100</f>
        <v>15.286624203821656</v>
      </c>
      <c r="G125">
        <f>Table13[[#This Row],[Column4]]*12.5%</f>
        <v>9.8125</v>
      </c>
      <c r="H125" s="4">
        <f>Table13[[#This Row],[Column3]]-Table13[[#This Row],[Column6]]</f>
        <v>2.1875</v>
      </c>
      <c r="L125" s="9"/>
      <c r="M125" s="18"/>
      <c r="N125" s="18"/>
      <c r="O125" s="18"/>
      <c r="P125" s="18"/>
      <c r="R125" s="18"/>
    </row>
    <row r="126" spans="1:18" x14ac:dyDescent="0.35">
      <c r="A126" s="45">
        <v>124</v>
      </c>
      <c r="B126" s="45" t="s">
        <v>3</v>
      </c>
      <c r="C126" s="45">
        <v>6</v>
      </c>
      <c r="D126" s="4">
        <v>11</v>
      </c>
      <c r="E126">
        <v>78.5</v>
      </c>
      <c r="F126" s="4">
        <f>Table13[[#This Row],[Column3]]/Table13[[#This Row],[Column4]]*100</f>
        <v>14.012738853503185</v>
      </c>
      <c r="G126">
        <f>Table13[[#This Row],[Column4]]*12.5%</f>
        <v>9.8125</v>
      </c>
      <c r="H126" s="4">
        <f>Table13[[#This Row],[Column3]]-Table13[[#This Row],[Column6]]</f>
        <v>1.1875</v>
      </c>
      <c r="L126" s="9"/>
      <c r="M126" s="18"/>
      <c r="N126" s="18"/>
      <c r="O126" s="18"/>
      <c r="P126" s="18"/>
      <c r="R126" s="18"/>
    </row>
    <row r="127" spans="1:18" x14ac:dyDescent="0.35">
      <c r="A127" s="45">
        <v>125</v>
      </c>
      <c r="B127" s="45" t="s">
        <v>3</v>
      </c>
      <c r="C127" s="45">
        <v>8</v>
      </c>
      <c r="D127" s="4">
        <v>16</v>
      </c>
      <c r="E127">
        <v>100</v>
      </c>
      <c r="F127" s="4">
        <f>Table13[[#This Row],[Column3]]/Table13[[#This Row],[Column4]]*100</f>
        <v>16</v>
      </c>
      <c r="G127">
        <f>Table13[[#This Row],[Column4]]*12.5%</f>
        <v>12.5</v>
      </c>
      <c r="H127" s="4">
        <f>Table13[[#This Row],[Column3]]-Table13[[#This Row],[Column6]]</f>
        <v>3.5</v>
      </c>
      <c r="L127" s="9"/>
      <c r="M127" s="18"/>
      <c r="N127" s="18"/>
      <c r="O127" s="18"/>
      <c r="P127" s="18"/>
      <c r="R127" s="18"/>
    </row>
    <row r="128" spans="1:18" x14ac:dyDescent="0.35">
      <c r="A128" s="45">
        <v>126</v>
      </c>
      <c r="B128" s="45" t="s">
        <v>3</v>
      </c>
      <c r="C128" s="45">
        <v>6</v>
      </c>
      <c r="D128" s="4">
        <v>13</v>
      </c>
      <c r="E128">
        <v>78.5</v>
      </c>
      <c r="F128" s="4">
        <f>Table13[[#This Row],[Column3]]/Table13[[#This Row],[Column4]]*100</f>
        <v>16.560509554140125</v>
      </c>
      <c r="G128">
        <f>Table13[[#This Row],[Column4]]*12.5%</f>
        <v>9.8125</v>
      </c>
      <c r="H128" s="4">
        <f>Table13[[#This Row],[Column3]]-Table13[[#This Row],[Column6]]</f>
        <v>3.1875</v>
      </c>
      <c r="L128" s="9"/>
      <c r="M128" s="18"/>
      <c r="N128" s="18"/>
      <c r="O128" s="18"/>
      <c r="P128" s="18"/>
      <c r="R128" s="18"/>
    </row>
    <row r="129" spans="1:18" x14ac:dyDescent="0.35">
      <c r="A129" s="45">
        <v>127</v>
      </c>
      <c r="B129" s="45" t="s">
        <v>3</v>
      </c>
      <c r="C129" s="45">
        <v>6</v>
      </c>
      <c r="D129" s="4">
        <v>12</v>
      </c>
      <c r="E129">
        <v>78.5</v>
      </c>
      <c r="F129" s="4">
        <f>Table13[[#This Row],[Column3]]/Table13[[#This Row],[Column4]]*100</f>
        <v>15.286624203821656</v>
      </c>
      <c r="G129">
        <f>Table13[[#This Row],[Column4]]*12.5%</f>
        <v>9.8125</v>
      </c>
      <c r="H129" s="4">
        <f>Table13[[#This Row],[Column3]]-Table13[[#This Row],[Column6]]</f>
        <v>2.1875</v>
      </c>
      <c r="L129" s="9"/>
      <c r="M129" s="18"/>
      <c r="N129" s="18"/>
      <c r="O129" s="18"/>
      <c r="P129" s="18"/>
      <c r="R129" s="18"/>
    </row>
    <row r="130" spans="1:18" x14ac:dyDescent="0.35">
      <c r="A130" s="45">
        <v>128</v>
      </c>
      <c r="B130" s="45" t="s">
        <v>2</v>
      </c>
      <c r="C130" s="45">
        <v>7</v>
      </c>
      <c r="D130" s="4">
        <v>19</v>
      </c>
      <c r="E130">
        <v>91.5</v>
      </c>
      <c r="F130" s="4">
        <f>Table13[[#This Row],[Column3]]/Table13[[#This Row],[Column4]]*100</f>
        <v>20.765027322404372</v>
      </c>
      <c r="G130">
        <f>Table13[[#This Row],[Column4]]*12.5%</f>
        <v>11.4375</v>
      </c>
      <c r="H130" s="4">
        <f>Table13[[#This Row],[Column3]]-Table13[[#This Row],[Column6]]</f>
        <v>7.5625</v>
      </c>
      <c r="L130" s="9"/>
      <c r="M130" s="18"/>
      <c r="N130" s="18"/>
      <c r="O130" s="18"/>
      <c r="P130" s="18"/>
      <c r="R130" s="18"/>
    </row>
    <row r="131" spans="1:18" x14ac:dyDescent="0.35">
      <c r="A131" s="45">
        <v>129</v>
      </c>
      <c r="B131" s="45" t="s">
        <v>3</v>
      </c>
      <c r="C131" s="45">
        <v>7</v>
      </c>
      <c r="D131" s="4">
        <v>12</v>
      </c>
      <c r="E131">
        <v>88</v>
      </c>
      <c r="F131" s="4">
        <f>Table13[[#This Row],[Column3]]/Table13[[#This Row],[Column4]]*100</f>
        <v>13.636363636363635</v>
      </c>
      <c r="G131">
        <f>Table13[[#This Row],[Column4]]*12.5%</f>
        <v>11</v>
      </c>
      <c r="H131" s="4">
        <f>Table13[[#This Row],[Column3]]-Table13[[#This Row],[Column6]]</f>
        <v>1</v>
      </c>
      <c r="L131" s="9"/>
      <c r="M131" s="18"/>
      <c r="N131" s="18"/>
      <c r="O131" s="18"/>
      <c r="P131" s="18"/>
      <c r="R131" s="18"/>
    </row>
    <row r="132" spans="1:18" x14ac:dyDescent="0.35">
      <c r="A132" s="45">
        <v>130</v>
      </c>
      <c r="B132" s="45" t="s">
        <v>3</v>
      </c>
      <c r="C132" s="45">
        <v>6</v>
      </c>
      <c r="D132" s="4">
        <v>12</v>
      </c>
      <c r="E132">
        <v>78.5</v>
      </c>
      <c r="F132" s="4">
        <f>Table13[[#This Row],[Column3]]/Table13[[#This Row],[Column4]]*100</f>
        <v>15.286624203821656</v>
      </c>
      <c r="G132">
        <f>Table13[[#This Row],[Column4]]*12.5%</f>
        <v>9.8125</v>
      </c>
      <c r="H132" s="4">
        <f>Table13[[#This Row],[Column3]]-Table13[[#This Row],[Column6]]</f>
        <v>2.1875</v>
      </c>
      <c r="L132" s="9"/>
      <c r="M132" s="18"/>
      <c r="N132" s="18"/>
      <c r="O132" s="18"/>
      <c r="P132" s="18"/>
      <c r="R132" s="18"/>
    </row>
    <row r="133" spans="1:18" x14ac:dyDescent="0.35">
      <c r="A133" s="45">
        <v>131</v>
      </c>
      <c r="B133" s="45" t="s">
        <v>3</v>
      </c>
      <c r="C133" s="45">
        <v>8</v>
      </c>
      <c r="D133" s="4">
        <v>16</v>
      </c>
      <c r="E133">
        <v>100</v>
      </c>
      <c r="F133" s="4">
        <f>Table13[[#This Row],[Column3]]/Table13[[#This Row],[Column4]]*100</f>
        <v>16</v>
      </c>
      <c r="G133">
        <f>Table13[[#This Row],[Column4]]*12.5%</f>
        <v>12.5</v>
      </c>
      <c r="H133" s="4">
        <f>Table13[[#This Row],[Column3]]-Table13[[#This Row],[Column6]]</f>
        <v>3.5</v>
      </c>
      <c r="L133" s="9"/>
      <c r="M133" s="18"/>
      <c r="N133" s="18"/>
      <c r="O133" s="18"/>
      <c r="P133" s="18"/>
      <c r="R133" s="18"/>
    </row>
    <row r="134" spans="1:18" x14ac:dyDescent="0.35">
      <c r="A134" s="45">
        <v>132</v>
      </c>
      <c r="B134" s="45" t="s">
        <v>3</v>
      </c>
      <c r="C134" s="45">
        <v>7</v>
      </c>
      <c r="D134" s="4">
        <v>15</v>
      </c>
      <c r="E134">
        <v>88</v>
      </c>
      <c r="F134" s="4">
        <f>Table13[[#This Row],[Column3]]/Table13[[#This Row],[Column4]]*100</f>
        <v>17.045454545454543</v>
      </c>
      <c r="G134">
        <f>Table13[[#This Row],[Column4]]*12.5%</f>
        <v>11</v>
      </c>
      <c r="H134" s="4">
        <f>Table13[[#This Row],[Column3]]-Table13[[#This Row],[Column6]]</f>
        <v>4</v>
      </c>
      <c r="L134" s="9"/>
      <c r="M134" s="18"/>
      <c r="N134" s="18"/>
      <c r="O134" s="18"/>
      <c r="P134" s="18"/>
      <c r="R134" s="18"/>
    </row>
    <row r="135" spans="1:18" x14ac:dyDescent="0.35">
      <c r="A135" s="45">
        <v>133</v>
      </c>
      <c r="B135" s="45" t="s">
        <v>3</v>
      </c>
      <c r="C135" s="45">
        <v>7</v>
      </c>
      <c r="D135" s="4">
        <v>13</v>
      </c>
      <c r="E135">
        <v>88</v>
      </c>
      <c r="F135" s="4">
        <f>Table13[[#This Row],[Column3]]/Table13[[#This Row],[Column4]]*100</f>
        <v>14.772727272727273</v>
      </c>
      <c r="G135">
        <f>Table13[[#This Row],[Column4]]*12.5%</f>
        <v>11</v>
      </c>
      <c r="H135" s="4">
        <f>Table13[[#This Row],[Column3]]-Table13[[#This Row],[Column6]]</f>
        <v>2</v>
      </c>
      <c r="L135" s="9"/>
      <c r="M135" s="18"/>
      <c r="N135" s="18"/>
      <c r="O135" s="18"/>
      <c r="P135" s="18"/>
      <c r="R135" s="18"/>
    </row>
    <row r="136" spans="1:18" x14ac:dyDescent="0.35">
      <c r="A136" s="45">
        <v>134</v>
      </c>
      <c r="B136" s="45" t="s">
        <v>3</v>
      </c>
      <c r="C136" s="45">
        <v>7</v>
      </c>
      <c r="D136" s="4">
        <v>14</v>
      </c>
      <c r="E136">
        <v>88</v>
      </c>
      <c r="F136" s="4">
        <f>Table13[[#This Row],[Column3]]/Table13[[#This Row],[Column4]]*100</f>
        <v>15.909090909090908</v>
      </c>
      <c r="G136">
        <f>Table13[[#This Row],[Column4]]*12.5%</f>
        <v>11</v>
      </c>
      <c r="H136" s="4">
        <f>Table13[[#This Row],[Column3]]-Table13[[#This Row],[Column6]]</f>
        <v>3</v>
      </c>
      <c r="L136" s="9"/>
      <c r="M136" s="18"/>
      <c r="N136" s="18"/>
      <c r="O136" s="18"/>
      <c r="P136" s="18"/>
      <c r="R136" s="18"/>
    </row>
    <row r="137" spans="1:18" x14ac:dyDescent="0.35">
      <c r="A137" s="45">
        <v>135</v>
      </c>
      <c r="B137" s="45" t="s">
        <v>2</v>
      </c>
      <c r="C137" s="45">
        <v>8</v>
      </c>
      <c r="D137" s="4">
        <v>14</v>
      </c>
      <c r="E137">
        <v>101</v>
      </c>
      <c r="F137" s="4">
        <f>Table13[[#This Row],[Column3]]/Table13[[#This Row],[Column4]]*100</f>
        <v>13.861386138613863</v>
      </c>
      <c r="G137">
        <f>Table13[[#This Row],[Column4]]*12.5%</f>
        <v>12.625</v>
      </c>
      <c r="H137" s="4">
        <f>Table13[[#This Row],[Column3]]-Table13[[#This Row],[Column6]]</f>
        <v>1.375</v>
      </c>
      <c r="L137" s="9"/>
      <c r="M137" s="18"/>
      <c r="N137" s="18"/>
      <c r="O137" s="18"/>
      <c r="P137" s="18"/>
      <c r="R137" s="18"/>
    </row>
    <row r="138" spans="1:18" x14ac:dyDescent="0.35">
      <c r="A138" s="45">
        <v>136</v>
      </c>
      <c r="B138" s="45" t="s">
        <v>3</v>
      </c>
      <c r="C138" s="45">
        <v>6</v>
      </c>
      <c r="D138" s="4">
        <v>13</v>
      </c>
      <c r="E138">
        <v>78.5</v>
      </c>
      <c r="F138" s="4">
        <f>Table13[[#This Row],[Column3]]/Table13[[#This Row],[Column4]]*100</f>
        <v>16.560509554140125</v>
      </c>
      <c r="G138">
        <f>Table13[[#This Row],[Column4]]*12.5%</f>
        <v>9.8125</v>
      </c>
      <c r="H138" s="4">
        <f>Table13[[#This Row],[Column3]]-Table13[[#This Row],[Column6]]</f>
        <v>3.1875</v>
      </c>
      <c r="L138" s="21" t="s">
        <v>50</v>
      </c>
      <c r="M138" s="18" t="s">
        <v>51</v>
      </c>
      <c r="N138" s="18" t="s">
        <v>52</v>
      </c>
      <c r="O138" s="18"/>
      <c r="P138" s="18"/>
      <c r="R138" s="18"/>
    </row>
    <row r="139" spans="1:18" x14ac:dyDescent="0.35">
      <c r="A139" s="45">
        <v>137</v>
      </c>
      <c r="B139" s="45" t="s">
        <v>2</v>
      </c>
      <c r="C139" s="45">
        <v>6</v>
      </c>
      <c r="D139" s="4">
        <v>14</v>
      </c>
      <c r="E139">
        <v>81.5</v>
      </c>
      <c r="F139" s="4">
        <f>Table13[[#This Row],[Column3]]/Table13[[#This Row],[Column4]]*100</f>
        <v>17.177914110429448</v>
      </c>
      <c r="G139">
        <f>Table13[[#This Row],[Column4]]*12.5%</f>
        <v>10.1875</v>
      </c>
      <c r="H139" s="4">
        <f>Table13[[#This Row],[Column3]]-Table13[[#This Row],[Column6]]</f>
        <v>3.8125</v>
      </c>
      <c r="L139" s="21">
        <v>6</v>
      </c>
      <c r="M139" s="18"/>
      <c r="N139" s="18"/>
      <c r="O139" s="18"/>
      <c r="P139" s="18"/>
      <c r="R139" s="18"/>
    </row>
    <row r="140" spans="1:18" x14ac:dyDescent="0.35">
      <c r="A140" s="45">
        <v>138</v>
      </c>
      <c r="B140" s="45" t="s">
        <v>2</v>
      </c>
      <c r="C140" s="45">
        <v>7</v>
      </c>
      <c r="D140" s="4">
        <v>13</v>
      </c>
      <c r="E140">
        <v>91.5</v>
      </c>
      <c r="F140" s="4">
        <f>Table13[[#This Row],[Column3]]/Table13[[#This Row],[Column4]]*100</f>
        <v>14.207650273224044</v>
      </c>
      <c r="G140">
        <f>Table13[[#This Row],[Column4]]*12.5%</f>
        <v>11.4375</v>
      </c>
      <c r="H140" s="4">
        <f>Table13[[#This Row],[Column3]]-Table13[[#This Row],[Column6]]</f>
        <v>1.5625</v>
      </c>
      <c r="L140" s="21">
        <v>7</v>
      </c>
      <c r="M140" s="18"/>
      <c r="N140" s="18"/>
      <c r="O140" s="18"/>
      <c r="P140" s="18"/>
      <c r="R140" s="18"/>
    </row>
    <row r="141" spans="1:18" x14ac:dyDescent="0.35">
      <c r="A141" s="45">
        <v>139</v>
      </c>
      <c r="B141" s="45" t="s">
        <v>2</v>
      </c>
      <c r="C141" s="45">
        <v>6</v>
      </c>
      <c r="D141" s="4">
        <v>12</v>
      </c>
      <c r="E141">
        <v>81.5</v>
      </c>
      <c r="F141" s="4">
        <f>Table13[[#This Row],[Column3]]/Table13[[#This Row],[Column4]]*100</f>
        <v>14.723926380368098</v>
      </c>
      <c r="G141">
        <f>Table13[[#This Row],[Column4]]*12.5%</f>
        <v>10.1875</v>
      </c>
      <c r="H141" s="4">
        <f>Table13[[#This Row],[Column3]]-Table13[[#This Row],[Column6]]</f>
        <v>1.8125</v>
      </c>
      <c r="L141" s="21">
        <v>8</v>
      </c>
      <c r="M141" s="18"/>
      <c r="N141" s="18"/>
      <c r="O141" s="18"/>
      <c r="P141" s="18"/>
      <c r="R141" s="18"/>
    </row>
    <row r="142" spans="1:18" x14ac:dyDescent="0.35">
      <c r="A142" s="45">
        <v>140</v>
      </c>
      <c r="B142" s="45" t="s">
        <v>3</v>
      </c>
      <c r="C142" s="45">
        <v>6</v>
      </c>
      <c r="D142" s="4">
        <v>14</v>
      </c>
      <c r="E142">
        <v>78.5</v>
      </c>
      <c r="F142" s="4">
        <f>Table13[[#This Row],[Column3]]/Table13[[#This Row],[Column4]]*100</f>
        <v>17.834394904458598</v>
      </c>
      <c r="G142">
        <f>Table13[[#This Row],[Column4]]*12.5%</f>
        <v>9.8125</v>
      </c>
      <c r="H142" s="4">
        <f>Table13[[#This Row],[Column3]]-Table13[[#This Row],[Column6]]</f>
        <v>4.1875</v>
      </c>
      <c r="L142" s="9"/>
      <c r="M142" s="18"/>
      <c r="N142" s="18"/>
      <c r="O142" s="18"/>
      <c r="P142" s="18"/>
      <c r="R142" s="18"/>
    </row>
    <row r="143" spans="1:18" x14ac:dyDescent="0.35">
      <c r="A143" s="45">
        <v>141</v>
      </c>
      <c r="B143" s="45" t="s">
        <v>3</v>
      </c>
      <c r="C143" s="45">
        <v>8</v>
      </c>
      <c r="D143" s="4">
        <v>15</v>
      </c>
      <c r="E143">
        <v>100</v>
      </c>
      <c r="F143" s="4">
        <f>Table13[[#This Row],[Column3]]/Table13[[#This Row],[Column4]]*100</f>
        <v>15</v>
      </c>
      <c r="G143">
        <f>Table13[[#This Row],[Column4]]*12.5%</f>
        <v>12.5</v>
      </c>
      <c r="H143" s="4">
        <f>Table13[[#This Row],[Column3]]-Table13[[#This Row],[Column6]]</f>
        <v>2.5</v>
      </c>
      <c r="L143" s="9"/>
      <c r="M143" s="18"/>
      <c r="N143" s="18"/>
      <c r="O143" s="18"/>
      <c r="P143" s="18"/>
      <c r="R143" s="18"/>
    </row>
    <row r="144" spans="1:18" x14ac:dyDescent="0.35">
      <c r="A144" s="45">
        <v>142</v>
      </c>
      <c r="B144" s="45" t="s">
        <v>3</v>
      </c>
      <c r="C144" s="45">
        <v>7</v>
      </c>
      <c r="D144" s="4">
        <v>16</v>
      </c>
      <c r="E144">
        <v>88</v>
      </c>
      <c r="F144" s="4">
        <f>Table13[[#This Row],[Column3]]/Table13[[#This Row],[Column4]]*100</f>
        <v>18.181818181818183</v>
      </c>
      <c r="G144">
        <f>Table13[[#This Row],[Column4]]*12.5%</f>
        <v>11</v>
      </c>
      <c r="H144" s="4">
        <f>Table13[[#This Row],[Column3]]-Table13[[#This Row],[Column6]]</f>
        <v>5</v>
      </c>
      <c r="L144" s="9"/>
      <c r="M144" s="18"/>
      <c r="N144" s="18"/>
      <c r="O144" s="18"/>
      <c r="P144" s="18"/>
      <c r="R144" s="18"/>
    </row>
    <row r="145" spans="1:18" x14ac:dyDescent="0.35">
      <c r="A145" s="45">
        <v>143</v>
      </c>
      <c r="B145" s="45" t="s">
        <v>2</v>
      </c>
      <c r="C145" s="45">
        <v>7</v>
      </c>
      <c r="D145" s="4">
        <v>14</v>
      </c>
      <c r="E145">
        <v>91.5</v>
      </c>
      <c r="F145" s="4">
        <f>Table13[[#This Row],[Column3]]/Table13[[#This Row],[Column4]]*100</f>
        <v>15.300546448087433</v>
      </c>
      <c r="G145">
        <f>Table13[[#This Row],[Column4]]*12.5%</f>
        <v>11.4375</v>
      </c>
      <c r="H145" s="4">
        <f>Table13[[#This Row],[Column3]]-Table13[[#This Row],[Column6]]</f>
        <v>2.5625</v>
      </c>
      <c r="L145" s="9"/>
      <c r="M145" s="18"/>
      <c r="N145" s="18"/>
      <c r="O145" s="18"/>
      <c r="P145" s="18"/>
      <c r="Q145" s="18"/>
      <c r="R145" s="18"/>
    </row>
    <row r="146" spans="1:18" x14ac:dyDescent="0.35">
      <c r="A146" s="45">
        <v>144</v>
      </c>
      <c r="B146" s="45" t="s">
        <v>2</v>
      </c>
      <c r="C146" s="45">
        <v>6</v>
      </c>
      <c r="D146" s="4">
        <v>16</v>
      </c>
      <c r="E146">
        <v>81.5</v>
      </c>
      <c r="F146" s="4">
        <f>Table13[[#This Row],[Column3]]/Table13[[#This Row],[Column4]]*100</f>
        <v>19.631901840490798</v>
      </c>
      <c r="G146">
        <f>Table13[[#This Row],[Column4]]*12.5%</f>
        <v>10.1875</v>
      </c>
      <c r="H146" s="4">
        <f>Table13[[#This Row],[Column3]]-Table13[[#This Row],[Column6]]</f>
        <v>5.8125</v>
      </c>
      <c r="L146" s="9"/>
      <c r="M146" s="18"/>
      <c r="N146" s="18"/>
      <c r="O146" s="18"/>
      <c r="P146" s="18"/>
      <c r="Q146" s="18"/>
      <c r="R146" s="18"/>
    </row>
    <row r="147" spans="1:18" x14ac:dyDescent="0.35">
      <c r="A147" s="45">
        <v>145</v>
      </c>
      <c r="B147" s="45" t="s">
        <v>2</v>
      </c>
      <c r="C147" s="45">
        <v>6</v>
      </c>
      <c r="D147" s="4">
        <v>17</v>
      </c>
      <c r="E147">
        <v>81.5</v>
      </c>
      <c r="F147" s="4">
        <f>Table13[[#This Row],[Column3]]/Table13[[#This Row],[Column4]]*100</f>
        <v>20.858895705521473</v>
      </c>
      <c r="G147">
        <f>Table13[[#This Row],[Column4]]*12.5%</f>
        <v>10.1875</v>
      </c>
      <c r="H147" s="4">
        <f>Table13[[#This Row],[Column3]]-Table13[[#This Row],[Column6]]</f>
        <v>6.8125</v>
      </c>
      <c r="L147" s="9"/>
      <c r="M147" s="18"/>
      <c r="N147" s="18"/>
      <c r="O147" s="18"/>
      <c r="P147" s="18"/>
      <c r="Q147" s="18"/>
      <c r="R147" s="18"/>
    </row>
    <row r="148" spans="1:18" x14ac:dyDescent="0.35">
      <c r="A148" s="45">
        <v>146</v>
      </c>
      <c r="B148" s="45" t="s">
        <v>2</v>
      </c>
      <c r="C148" s="45">
        <v>7</v>
      </c>
      <c r="D148" s="4">
        <v>14</v>
      </c>
      <c r="E148">
        <v>91.5</v>
      </c>
      <c r="F148" s="4">
        <f>Table13[[#This Row],[Column3]]/Table13[[#This Row],[Column4]]*100</f>
        <v>15.300546448087433</v>
      </c>
      <c r="G148">
        <f>Table13[[#This Row],[Column4]]*12.5%</f>
        <v>11.4375</v>
      </c>
      <c r="H148" s="4">
        <f>Table13[[#This Row],[Column3]]-Table13[[#This Row],[Column6]]</f>
        <v>2.5625</v>
      </c>
      <c r="L148" s="9"/>
      <c r="M148" s="18"/>
      <c r="N148" s="18"/>
      <c r="O148" s="18"/>
      <c r="P148" s="18"/>
      <c r="Q148" s="18"/>
      <c r="R148" s="18"/>
    </row>
    <row r="149" spans="1:18" x14ac:dyDescent="0.35">
      <c r="A149" s="45">
        <v>147</v>
      </c>
      <c r="B149" s="45" t="s">
        <v>2</v>
      </c>
      <c r="C149" s="45">
        <v>7</v>
      </c>
      <c r="D149" s="4">
        <v>13</v>
      </c>
      <c r="E149">
        <v>91.5</v>
      </c>
      <c r="F149" s="4">
        <f>Table13[[#This Row],[Column3]]/Table13[[#This Row],[Column4]]*100</f>
        <v>14.207650273224044</v>
      </c>
      <c r="G149">
        <f>Table13[[#This Row],[Column4]]*12.5%</f>
        <v>11.4375</v>
      </c>
      <c r="H149" s="4">
        <f>Table13[[#This Row],[Column3]]-Table13[[#This Row],[Column6]]</f>
        <v>1.5625</v>
      </c>
      <c r="L149" s="9"/>
      <c r="M149" s="18"/>
      <c r="N149" s="18"/>
      <c r="O149" s="18"/>
      <c r="P149" s="18"/>
      <c r="Q149" s="18"/>
      <c r="R149" s="18"/>
    </row>
    <row r="150" spans="1:18" x14ac:dyDescent="0.35">
      <c r="A150" s="45">
        <v>148</v>
      </c>
      <c r="B150" s="45" t="s">
        <v>2</v>
      </c>
      <c r="C150" s="45">
        <v>7</v>
      </c>
      <c r="D150" s="4">
        <v>14</v>
      </c>
      <c r="E150">
        <v>91.5</v>
      </c>
      <c r="F150" s="4">
        <f>Table13[[#This Row],[Column3]]/Table13[[#This Row],[Column4]]*100</f>
        <v>15.300546448087433</v>
      </c>
      <c r="G150">
        <f>Table13[[#This Row],[Column4]]*12.5%</f>
        <v>11.4375</v>
      </c>
      <c r="H150" s="4">
        <f>Table13[[#This Row],[Column3]]-Table13[[#This Row],[Column6]]</f>
        <v>2.5625</v>
      </c>
      <c r="L150" s="9"/>
      <c r="M150" s="18"/>
      <c r="N150" s="18"/>
      <c r="O150" s="18"/>
      <c r="P150" s="18"/>
      <c r="Q150" s="18"/>
      <c r="R150" s="18"/>
    </row>
    <row r="151" spans="1:18" ht="15" thickBot="1" x14ac:dyDescent="0.4">
      <c r="A151" s="45">
        <v>149</v>
      </c>
      <c r="B151" s="45" t="s">
        <v>2</v>
      </c>
      <c r="C151" s="45">
        <v>7</v>
      </c>
      <c r="D151" s="4">
        <v>14</v>
      </c>
      <c r="E151">
        <v>91.5</v>
      </c>
      <c r="F151" s="4">
        <f>Table13[[#This Row],[Column3]]/Table13[[#This Row],[Column4]]*100</f>
        <v>15.300546448087433</v>
      </c>
      <c r="G151">
        <f>Table13[[#This Row],[Column4]]*12.5%</f>
        <v>11.4375</v>
      </c>
      <c r="H151" s="4">
        <f>Table13[[#This Row],[Column3]]-Table13[[#This Row],[Column6]]</f>
        <v>2.5625</v>
      </c>
      <c r="L151" s="9"/>
      <c r="M151" s="18"/>
      <c r="N151" s="18"/>
      <c r="O151" s="18"/>
      <c r="P151" s="18"/>
      <c r="Q151" s="18"/>
      <c r="R151" s="18"/>
    </row>
    <row r="152" spans="1:18" x14ac:dyDescent="0.35">
      <c r="A152" s="45">
        <v>150</v>
      </c>
      <c r="B152" s="45" t="s">
        <v>2</v>
      </c>
      <c r="C152" s="45">
        <v>7</v>
      </c>
      <c r="D152" s="4">
        <v>20</v>
      </c>
      <c r="E152">
        <v>91.5</v>
      </c>
      <c r="F152" s="4">
        <f>Table13[[#This Row],[Column3]]/Table13[[#This Row],[Column4]]*100</f>
        <v>21.857923497267759</v>
      </c>
      <c r="G152">
        <f>Table13[[#This Row],[Column4]]*12.5%</f>
        <v>11.4375</v>
      </c>
      <c r="H152" s="4">
        <f>Table13[[#This Row],[Column3]]-Table13[[#This Row],[Column6]]</f>
        <v>8.5625</v>
      </c>
      <c r="L152" s="24" t="s">
        <v>4</v>
      </c>
      <c r="M152" s="24"/>
      <c r="N152" s="24" t="s">
        <v>17</v>
      </c>
      <c r="O152" s="24"/>
      <c r="P152" s="18"/>
      <c r="Q152" s="18"/>
      <c r="R152" s="18"/>
    </row>
    <row r="153" spans="1:18" x14ac:dyDescent="0.35">
      <c r="A153" s="45">
        <v>151</v>
      </c>
      <c r="B153" s="45" t="s">
        <v>3</v>
      </c>
      <c r="C153" s="45">
        <v>8</v>
      </c>
      <c r="D153" s="4">
        <v>22</v>
      </c>
      <c r="E153">
        <v>100</v>
      </c>
      <c r="F153" s="4">
        <f>Table13[[#This Row],[Column3]]/Table13[[#This Row],[Column4]]*100</f>
        <v>22</v>
      </c>
      <c r="G153">
        <f>Table13[[#This Row],[Column4]]*12.5%</f>
        <v>12.5</v>
      </c>
      <c r="H153" s="4">
        <f>Table13[[#This Row],[Column3]]-Table13[[#This Row],[Column6]]</f>
        <v>9.5</v>
      </c>
      <c r="L153" s="22"/>
      <c r="M153" s="22"/>
      <c r="N153" s="22"/>
      <c r="O153" s="22"/>
      <c r="P153" s="18"/>
      <c r="Q153" s="18"/>
      <c r="R153" s="18"/>
    </row>
    <row r="154" spans="1:18" x14ac:dyDescent="0.35">
      <c r="A154" s="45">
        <v>152</v>
      </c>
      <c r="B154" s="45" t="s">
        <v>3</v>
      </c>
      <c r="C154" s="45">
        <v>7</v>
      </c>
      <c r="D154" s="4">
        <v>17</v>
      </c>
      <c r="E154">
        <v>88</v>
      </c>
      <c r="F154" s="4">
        <f>Table13[[#This Row],[Column3]]/Table13[[#This Row],[Column4]]*100</f>
        <v>19.318181818181817</v>
      </c>
      <c r="G154">
        <f>Table13[[#This Row],[Column4]]*12.5%</f>
        <v>11</v>
      </c>
      <c r="H154" s="4">
        <f>Table13[[#This Row],[Column3]]-Table13[[#This Row],[Column6]]</f>
        <v>6</v>
      </c>
      <c r="L154" s="22" t="s">
        <v>53</v>
      </c>
      <c r="M154" s="22">
        <v>16.110370370370372</v>
      </c>
      <c r="N154" s="22" t="s">
        <v>53</v>
      </c>
      <c r="O154" s="22">
        <v>90.583333333333329</v>
      </c>
      <c r="P154" s="18"/>
      <c r="Q154" s="18"/>
      <c r="R154" s="18"/>
    </row>
    <row r="155" spans="1:18" x14ac:dyDescent="0.35">
      <c r="A155" s="45">
        <v>153</v>
      </c>
      <c r="B155" s="45" t="s">
        <v>3</v>
      </c>
      <c r="C155" s="45">
        <v>6</v>
      </c>
      <c r="D155" s="4">
        <v>12</v>
      </c>
      <c r="E155">
        <v>78.5</v>
      </c>
      <c r="F155" s="4">
        <f>Table13[[#This Row],[Column3]]/Table13[[#This Row],[Column4]]*100</f>
        <v>15.286624203821656</v>
      </c>
      <c r="G155">
        <f>Table13[[#This Row],[Column4]]*12.5%</f>
        <v>9.8125</v>
      </c>
      <c r="H155" s="4">
        <f>Table13[[#This Row],[Column3]]-Table13[[#This Row],[Column6]]</f>
        <v>2.1875</v>
      </c>
      <c r="L155" s="22" t="s">
        <v>54</v>
      </c>
      <c r="M155" s="22">
        <v>0.17139235764273758</v>
      </c>
      <c r="N155" s="22" t="s">
        <v>54</v>
      </c>
      <c r="O155" s="22">
        <v>0.61977922801359819</v>
      </c>
      <c r="P155" s="18"/>
      <c r="Q155" s="18"/>
      <c r="R155" s="18"/>
    </row>
    <row r="156" spans="1:18" x14ac:dyDescent="0.35">
      <c r="A156" s="45">
        <v>154</v>
      </c>
      <c r="B156" s="45" t="s">
        <v>3</v>
      </c>
      <c r="C156" s="45">
        <v>6</v>
      </c>
      <c r="D156" s="4">
        <v>16</v>
      </c>
      <c r="E156">
        <v>78.5</v>
      </c>
      <c r="F156" s="4">
        <f>Table13[[#This Row],[Column3]]/Table13[[#This Row],[Column4]]*100</f>
        <v>20.382165605095544</v>
      </c>
      <c r="G156">
        <f>Table13[[#This Row],[Column4]]*12.5%</f>
        <v>9.8125</v>
      </c>
      <c r="H156" s="4">
        <f>Table13[[#This Row],[Column3]]-Table13[[#This Row],[Column6]]</f>
        <v>6.1875</v>
      </c>
      <c r="L156" s="22" t="s">
        <v>55</v>
      </c>
      <c r="M156" s="22">
        <v>16</v>
      </c>
      <c r="N156" s="22" t="s">
        <v>55</v>
      </c>
      <c r="O156" s="22">
        <v>91.5</v>
      </c>
      <c r="P156" s="18"/>
      <c r="Q156" s="18"/>
      <c r="R156" s="18"/>
    </row>
    <row r="157" spans="1:18" x14ac:dyDescent="0.35">
      <c r="A157" s="45">
        <v>155</v>
      </c>
      <c r="B157" s="45" t="s">
        <v>3</v>
      </c>
      <c r="C157" s="45">
        <v>6</v>
      </c>
      <c r="D157" s="4">
        <v>12</v>
      </c>
      <c r="E157">
        <v>78.5</v>
      </c>
      <c r="F157" s="4">
        <f>Table13[[#This Row],[Column3]]/Table13[[#This Row],[Column4]]*100</f>
        <v>15.286624203821656</v>
      </c>
      <c r="G157">
        <f>Table13[[#This Row],[Column4]]*12.5%</f>
        <v>9.8125</v>
      </c>
      <c r="H157" s="4">
        <f>Table13[[#This Row],[Column3]]-Table13[[#This Row],[Column6]]</f>
        <v>2.1875</v>
      </c>
      <c r="L157" s="22" t="s">
        <v>56</v>
      </c>
      <c r="M157" s="22">
        <v>16</v>
      </c>
      <c r="N157" s="22" t="s">
        <v>56</v>
      </c>
      <c r="O157" s="22">
        <v>91.5</v>
      </c>
      <c r="P157" s="18"/>
      <c r="Q157" s="18"/>
      <c r="R157" s="18"/>
    </row>
    <row r="158" spans="1:18" x14ac:dyDescent="0.35">
      <c r="A158" s="45">
        <v>156</v>
      </c>
      <c r="B158" s="45" t="s">
        <v>2</v>
      </c>
      <c r="C158" s="45">
        <v>7</v>
      </c>
      <c r="D158" s="4">
        <v>20</v>
      </c>
      <c r="E158">
        <v>91.5</v>
      </c>
      <c r="F158" s="4">
        <f>Table13[[#This Row],[Column3]]/Table13[[#This Row],[Column4]]*100</f>
        <v>21.857923497267759</v>
      </c>
      <c r="G158">
        <f>Table13[[#This Row],[Column4]]*12.5%</f>
        <v>11.4375</v>
      </c>
      <c r="H158" s="4">
        <f>Table13[[#This Row],[Column3]]-Table13[[#This Row],[Column6]]</f>
        <v>8.5625</v>
      </c>
      <c r="L158" s="22" t="s">
        <v>57</v>
      </c>
      <c r="M158" s="22">
        <v>2.8162638139476099</v>
      </c>
      <c r="N158" s="22" t="s">
        <v>57</v>
      </c>
      <c r="O158" s="22">
        <v>7.2807573935576357</v>
      </c>
      <c r="P158" s="18"/>
      <c r="Q158" s="18"/>
      <c r="R158" s="18"/>
    </row>
    <row r="159" spans="1:18" x14ac:dyDescent="0.35">
      <c r="A159" s="45">
        <v>157</v>
      </c>
      <c r="B159" s="45" t="s">
        <v>3</v>
      </c>
      <c r="C159" s="45">
        <v>7</v>
      </c>
      <c r="D159" s="4">
        <v>22</v>
      </c>
      <c r="E159">
        <v>88</v>
      </c>
      <c r="F159" s="4">
        <f>Table13[[#This Row],[Column3]]/Table13[[#This Row],[Column4]]*100</f>
        <v>25</v>
      </c>
      <c r="G159">
        <f>Table13[[#This Row],[Column4]]*12.5%</f>
        <v>11</v>
      </c>
      <c r="H159" s="4">
        <f>Table13[[#This Row],[Column3]]-Table13[[#This Row],[Column6]]</f>
        <v>11</v>
      </c>
      <c r="L159" s="22" t="s">
        <v>58</v>
      </c>
      <c r="M159" s="22">
        <v>7.931341869750737</v>
      </c>
      <c r="N159" s="22" t="s">
        <v>58</v>
      </c>
      <c r="O159" s="22">
        <v>53.009428223844175</v>
      </c>
      <c r="P159" s="18"/>
      <c r="Q159" s="18"/>
      <c r="R159" s="18"/>
    </row>
    <row r="160" spans="1:18" x14ac:dyDescent="0.35">
      <c r="A160" s="45">
        <v>158</v>
      </c>
      <c r="B160" s="45" t="s">
        <v>3</v>
      </c>
      <c r="C160" s="45">
        <v>7</v>
      </c>
      <c r="D160" s="4">
        <v>16.600000000000001</v>
      </c>
      <c r="E160">
        <v>88</v>
      </c>
      <c r="F160" s="4">
        <f>Table13[[#This Row],[Column3]]/Table13[[#This Row],[Column4]]*100</f>
        <v>18.863636363636367</v>
      </c>
      <c r="G160">
        <f>Table13[[#This Row],[Column4]]*12.5%</f>
        <v>11</v>
      </c>
      <c r="H160" s="4">
        <f>Table13[[#This Row],[Column3]]-Table13[[#This Row],[Column6]]</f>
        <v>5.6000000000000014</v>
      </c>
      <c r="L160" s="22" t="s">
        <v>59</v>
      </c>
      <c r="M160" s="22">
        <v>1.7526420485545042</v>
      </c>
      <c r="N160" s="22" t="s">
        <v>59</v>
      </c>
      <c r="O160" s="22">
        <v>-1.1993863565833569</v>
      </c>
      <c r="P160" s="18"/>
      <c r="Q160" s="18"/>
      <c r="R160" s="18"/>
    </row>
    <row r="161" spans="1:18" x14ac:dyDescent="0.35">
      <c r="A161" s="45">
        <v>159</v>
      </c>
      <c r="B161" s="45" t="s">
        <v>3</v>
      </c>
      <c r="C161" s="45">
        <v>8</v>
      </c>
      <c r="D161" s="4">
        <v>15</v>
      </c>
      <c r="E161">
        <v>100</v>
      </c>
      <c r="F161" s="4">
        <f>Table13[[#This Row],[Column3]]/Table13[[#This Row],[Column4]]*100</f>
        <v>15</v>
      </c>
      <c r="G161">
        <f>Table13[[#This Row],[Column4]]*12.5%</f>
        <v>12.5</v>
      </c>
      <c r="H161" s="4">
        <f>Table13[[#This Row],[Column3]]-Table13[[#This Row],[Column6]]</f>
        <v>2.5</v>
      </c>
      <c r="L161" s="22" t="s">
        <v>60</v>
      </c>
      <c r="M161" s="22">
        <v>0.39689809207376481</v>
      </c>
      <c r="N161" s="22" t="s">
        <v>60</v>
      </c>
      <c r="O161" s="22">
        <v>8.3881845652660644E-2</v>
      </c>
      <c r="P161" s="18"/>
      <c r="Q161" s="18"/>
      <c r="R161" s="18"/>
    </row>
    <row r="162" spans="1:18" x14ac:dyDescent="0.35">
      <c r="A162" s="45">
        <v>160</v>
      </c>
      <c r="B162" s="45" t="s">
        <v>2</v>
      </c>
      <c r="C162" s="45">
        <v>7</v>
      </c>
      <c r="D162" s="4">
        <v>15</v>
      </c>
      <c r="E162">
        <v>91.5</v>
      </c>
      <c r="F162" s="4">
        <f>Table13[[#This Row],[Column3]]/Table13[[#This Row],[Column4]]*100</f>
        <v>16.393442622950818</v>
      </c>
      <c r="G162">
        <f>Table13[[#This Row],[Column4]]*12.5%</f>
        <v>11.4375</v>
      </c>
      <c r="H162" s="4">
        <f>Table13[[#This Row],[Column3]]-Table13[[#This Row],[Column6]]</f>
        <v>3.5625</v>
      </c>
      <c r="L162" s="22" t="s">
        <v>61</v>
      </c>
      <c r="M162" s="22">
        <v>21</v>
      </c>
      <c r="N162" s="22" t="s">
        <v>61</v>
      </c>
      <c r="O162" s="22">
        <v>19.5</v>
      </c>
      <c r="P162" s="18"/>
      <c r="Q162" s="18"/>
      <c r="R162" s="18"/>
    </row>
    <row r="163" spans="1:18" x14ac:dyDescent="0.35">
      <c r="A163" s="45">
        <v>161</v>
      </c>
      <c r="B163" s="45" t="s">
        <v>3</v>
      </c>
      <c r="C163" s="45">
        <v>6</v>
      </c>
      <c r="D163" s="4">
        <v>12</v>
      </c>
      <c r="E163">
        <v>78.5</v>
      </c>
      <c r="F163" s="4">
        <f>Table13[[#This Row],[Column3]]/Table13[[#This Row],[Column4]]*100</f>
        <v>15.286624203821656</v>
      </c>
      <c r="G163">
        <f>Table13[[#This Row],[Column4]]*12.5%</f>
        <v>9.8125</v>
      </c>
      <c r="H163" s="4">
        <f>Table13[[#This Row],[Column3]]-Table13[[#This Row],[Column6]]</f>
        <v>2.1875</v>
      </c>
      <c r="L163" s="22" t="s">
        <v>62</v>
      </c>
      <c r="M163" s="22">
        <v>9</v>
      </c>
      <c r="N163" s="22" t="s">
        <v>62</v>
      </c>
      <c r="O163" s="22">
        <v>81.5</v>
      </c>
      <c r="P163" s="18"/>
      <c r="Q163" s="18"/>
      <c r="R163" s="18"/>
    </row>
    <row r="164" spans="1:18" x14ac:dyDescent="0.35">
      <c r="A164" s="45">
        <v>162</v>
      </c>
      <c r="B164" s="45" t="s">
        <v>2</v>
      </c>
      <c r="C164" s="45">
        <v>8</v>
      </c>
      <c r="D164" s="4">
        <v>17</v>
      </c>
      <c r="E164">
        <v>101</v>
      </c>
      <c r="F164" s="4">
        <f>Table13[[#This Row],[Column3]]/Table13[[#This Row],[Column4]]*100</f>
        <v>16.831683168316832</v>
      </c>
      <c r="G164">
        <f>Table13[[#This Row],[Column4]]*12.5%</f>
        <v>12.625</v>
      </c>
      <c r="H164" s="4">
        <f>Table13[[#This Row],[Column3]]-Table13[[#This Row],[Column6]]</f>
        <v>4.375</v>
      </c>
      <c r="L164" s="22" t="s">
        <v>63</v>
      </c>
      <c r="M164" s="22">
        <v>30</v>
      </c>
      <c r="N164" s="22" t="s">
        <v>63</v>
      </c>
      <c r="O164" s="22">
        <v>101</v>
      </c>
      <c r="P164" s="18"/>
      <c r="Q164" s="18"/>
      <c r="R164" s="18"/>
    </row>
    <row r="165" spans="1:18" x14ac:dyDescent="0.35">
      <c r="A165" s="45">
        <v>163</v>
      </c>
      <c r="B165" s="45" t="s">
        <v>3</v>
      </c>
      <c r="C165" s="45">
        <v>7</v>
      </c>
      <c r="D165" s="4">
        <v>19</v>
      </c>
      <c r="E165">
        <v>88</v>
      </c>
      <c r="F165" s="4">
        <f>Table13[[#This Row],[Column3]]/Table13[[#This Row],[Column4]]*100</f>
        <v>21.59090909090909</v>
      </c>
      <c r="G165">
        <f>Table13[[#This Row],[Column4]]*12.5%</f>
        <v>11</v>
      </c>
      <c r="H165" s="4">
        <f>Table13[[#This Row],[Column3]]-Table13[[#This Row],[Column6]]</f>
        <v>8</v>
      </c>
      <c r="L165" s="22" t="s">
        <v>64</v>
      </c>
      <c r="M165" s="22">
        <v>4349.8</v>
      </c>
      <c r="N165" s="22" t="s">
        <v>64</v>
      </c>
      <c r="O165" s="22">
        <v>12500.5</v>
      </c>
      <c r="P165" s="18"/>
      <c r="Q165" s="18"/>
      <c r="R165" s="18"/>
    </row>
    <row r="166" spans="1:18" ht="15" thickBot="1" x14ac:dyDescent="0.4">
      <c r="A166" s="45">
        <v>164</v>
      </c>
      <c r="B166" s="45" t="s">
        <v>3</v>
      </c>
      <c r="C166" s="45">
        <v>8</v>
      </c>
      <c r="D166" s="4">
        <v>13</v>
      </c>
      <c r="E166">
        <v>100</v>
      </c>
      <c r="F166" s="4">
        <f>Table13[[#This Row],[Column3]]/Table13[[#This Row],[Column4]]*100</f>
        <v>13</v>
      </c>
      <c r="G166">
        <f>Table13[[#This Row],[Column4]]*12.5%</f>
        <v>12.5</v>
      </c>
      <c r="H166" s="4">
        <f>Table13[[#This Row],[Column3]]-Table13[[#This Row],[Column6]]</f>
        <v>0.5</v>
      </c>
      <c r="L166" s="23" t="s">
        <v>65</v>
      </c>
      <c r="M166" s="23">
        <v>270</v>
      </c>
      <c r="N166" s="23" t="s">
        <v>65</v>
      </c>
      <c r="O166" s="23">
        <v>138</v>
      </c>
      <c r="P166" s="18"/>
      <c r="Q166" s="18"/>
      <c r="R166" s="18"/>
    </row>
    <row r="167" spans="1:18" x14ac:dyDescent="0.35">
      <c r="A167" s="45">
        <v>165</v>
      </c>
      <c r="B167" s="45" t="s">
        <v>3</v>
      </c>
      <c r="C167" s="45">
        <v>8</v>
      </c>
      <c r="D167" s="4">
        <v>16</v>
      </c>
      <c r="E167">
        <v>100</v>
      </c>
      <c r="F167" s="4">
        <f>Table13[[#This Row],[Column3]]/Table13[[#This Row],[Column4]]*100</f>
        <v>16</v>
      </c>
      <c r="G167">
        <f>Table13[[#This Row],[Column4]]*12.5%</f>
        <v>12.5</v>
      </c>
      <c r="H167" s="4">
        <f>Table13[[#This Row],[Column3]]-Table13[[#This Row],[Column6]]</f>
        <v>3.5</v>
      </c>
      <c r="L167" s="9"/>
      <c r="M167" s="18"/>
      <c r="N167" s="18"/>
      <c r="O167" s="18"/>
      <c r="P167" s="18"/>
      <c r="Q167" s="18"/>
      <c r="R167" s="18"/>
    </row>
    <row r="168" spans="1:18" x14ac:dyDescent="0.35">
      <c r="A168" s="45">
        <v>166</v>
      </c>
      <c r="B168" s="45" t="s">
        <v>3</v>
      </c>
      <c r="C168" s="45">
        <v>8</v>
      </c>
      <c r="D168" s="4">
        <v>13</v>
      </c>
      <c r="E168">
        <v>100</v>
      </c>
      <c r="F168" s="4">
        <f>Table13[[#This Row],[Column3]]/Table13[[#This Row],[Column4]]*100</f>
        <v>13</v>
      </c>
      <c r="G168">
        <f>Table13[[#This Row],[Column4]]*12.5%</f>
        <v>12.5</v>
      </c>
      <c r="H168" s="4">
        <f>Table13[[#This Row],[Column3]]-Table13[[#This Row],[Column6]]</f>
        <v>0.5</v>
      </c>
      <c r="L168" s="9"/>
      <c r="M168" s="18"/>
      <c r="N168" s="18"/>
      <c r="O168" s="18"/>
      <c r="P168" s="18"/>
      <c r="Q168" s="18"/>
      <c r="R168" s="18"/>
    </row>
    <row r="169" spans="1:18" x14ac:dyDescent="0.35">
      <c r="A169" s="45">
        <v>167</v>
      </c>
      <c r="B169" s="45" t="s">
        <v>2</v>
      </c>
      <c r="C169" s="45">
        <v>8</v>
      </c>
      <c r="D169" s="4">
        <v>19</v>
      </c>
      <c r="E169">
        <v>101</v>
      </c>
      <c r="F169" s="4">
        <f>Table13[[#This Row],[Column3]]/Table13[[#This Row],[Column4]]*100</f>
        <v>18.811881188118811</v>
      </c>
      <c r="G169">
        <f>Table13[[#This Row],[Column4]]*12.5%</f>
        <v>12.625</v>
      </c>
      <c r="H169" s="4">
        <f>Table13[[#This Row],[Column3]]-Table13[[#This Row],[Column6]]</f>
        <v>6.375</v>
      </c>
    </row>
    <row r="170" spans="1:18" x14ac:dyDescent="0.35">
      <c r="A170" s="45">
        <v>168</v>
      </c>
      <c r="B170" s="45" t="s">
        <v>3</v>
      </c>
      <c r="C170" s="45">
        <v>6</v>
      </c>
      <c r="D170" s="4">
        <v>13</v>
      </c>
      <c r="E170">
        <v>78.5</v>
      </c>
      <c r="F170" s="4">
        <f>Table13[[#This Row],[Column3]]/Table13[[#This Row],[Column4]]*100</f>
        <v>16.560509554140125</v>
      </c>
      <c r="G170">
        <f>Table13[[#This Row],[Column4]]*12.5%</f>
        <v>9.8125</v>
      </c>
      <c r="H170" s="4">
        <f>Table13[[#This Row],[Column3]]-Table13[[#This Row],[Column6]]</f>
        <v>3.1875</v>
      </c>
    </row>
    <row r="171" spans="1:18" x14ac:dyDescent="0.35">
      <c r="A171" s="45">
        <v>169</v>
      </c>
      <c r="B171" s="45" t="s">
        <v>2</v>
      </c>
      <c r="C171" s="45">
        <v>6</v>
      </c>
      <c r="D171" s="4">
        <v>12</v>
      </c>
      <c r="E171">
        <v>81.5</v>
      </c>
      <c r="F171" s="4">
        <f>Table13[[#This Row],[Column3]]/Table13[[#This Row],[Column4]]*100</f>
        <v>14.723926380368098</v>
      </c>
      <c r="G171">
        <f>Table13[[#This Row],[Column4]]*12.5%</f>
        <v>10.1875</v>
      </c>
      <c r="H171" s="4">
        <f>Table13[[#This Row],[Column3]]-Table13[[#This Row],[Column6]]</f>
        <v>1.8125</v>
      </c>
    </row>
    <row r="172" spans="1:18" x14ac:dyDescent="0.35">
      <c r="A172" s="45">
        <v>170</v>
      </c>
      <c r="B172" s="45" t="s">
        <v>2</v>
      </c>
      <c r="C172" s="45">
        <v>8</v>
      </c>
      <c r="D172" s="4">
        <v>14</v>
      </c>
      <c r="E172">
        <v>101</v>
      </c>
      <c r="F172" s="4">
        <f>Table13[[#This Row],[Column3]]/Table13[[#This Row],[Column4]]*100</f>
        <v>13.861386138613863</v>
      </c>
      <c r="G172">
        <f>Table13[[#This Row],[Column4]]*12.5%</f>
        <v>12.625</v>
      </c>
      <c r="H172" s="4">
        <f>Table13[[#This Row],[Column3]]-Table13[[#This Row],[Column6]]</f>
        <v>1.375</v>
      </c>
      <c r="R172" s="18"/>
    </row>
    <row r="173" spans="1:18" x14ac:dyDescent="0.35">
      <c r="A173" s="45">
        <v>171</v>
      </c>
      <c r="B173" s="45" t="s">
        <v>2</v>
      </c>
      <c r="C173" s="45">
        <v>7</v>
      </c>
      <c r="D173" s="4">
        <v>13</v>
      </c>
      <c r="E173">
        <v>91.5</v>
      </c>
      <c r="F173" s="4">
        <f>Table13[[#This Row],[Column3]]/Table13[[#This Row],[Column4]]*100</f>
        <v>14.207650273224044</v>
      </c>
      <c r="G173">
        <f>Table13[[#This Row],[Column4]]*12.5%</f>
        <v>11.4375</v>
      </c>
      <c r="H173" s="4">
        <f>Table13[[#This Row],[Column3]]-Table13[[#This Row],[Column6]]</f>
        <v>1.5625</v>
      </c>
    </row>
    <row r="174" spans="1:18" x14ac:dyDescent="0.35">
      <c r="A174" s="45">
        <v>172</v>
      </c>
      <c r="B174" s="45" t="s">
        <v>2</v>
      </c>
      <c r="C174" s="45">
        <v>7</v>
      </c>
      <c r="D174" s="4">
        <v>17</v>
      </c>
      <c r="E174">
        <v>91.5</v>
      </c>
      <c r="F174" s="4">
        <f>Table13[[#This Row],[Column3]]/Table13[[#This Row],[Column4]]*100</f>
        <v>18.579234972677597</v>
      </c>
      <c r="G174">
        <f>Table13[[#This Row],[Column4]]*12.5%</f>
        <v>11.4375</v>
      </c>
      <c r="H174" s="4">
        <f>Table13[[#This Row],[Column3]]-Table13[[#This Row],[Column6]]</f>
        <v>5.5625</v>
      </c>
    </row>
    <row r="175" spans="1:18" x14ac:dyDescent="0.35">
      <c r="A175" s="45">
        <v>173</v>
      </c>
      <c r="B175" s="45" t="s">
        <v>2</v>
      </c>
      <c r="C175" s="45">
        <v>6</v>
      </c>
      <c r="D175" s="4">
        <v>11</v>
      </c>
      <c r="E175">
        <v>81.5</v>
      </c>
      <c r="F175" s="4">
        <f>Table13[[#This Row],[Column3]]/Table13[[#This Row],[Column4]]*100</f>
        <v>13.496932515337424</v>
      </c>
      <c r="G175">
        <f>Table13[[#This Row],[Column4]]*12.5%</f>
        <v>10.1875</v>
      </c>
      <c r="H175" s="4">
        <f>Table13[[#This Row],[Column3]]-Table13[[#This Row],[Column6]]</f>
        <v>0.8125</v>
      </c>
    </row>
    <row r="176" spans="1:18" x14ac:dyDescent="0.35">
      <c r="A176" s="45">
        <v>174</v>
      </c>
      <c r="B176" s="45" t="s">
        <v>2</v>
      </c>
      <c r="C176" s="45">
        <v>6</v>
      </c>
      <c r="D176" s="4">
        <v>11</v>
      </c>
      <c r="E176">
        <v>81.5</v>
      </c>
      <c r="F176" s="4">
        <f>Table13[[#This Row],[Column3]]/Table13[[#This Row],[Column4]]*100</f>
        <v>13.496932515337424</v>
      </c>
      <c r="G176">
        <f>Table13[[#This Row],[Column4]]*12.5%</f>
        <v>10.1875</v>
      </c>
      <c r="H176" s="4">
        <f>Table13[[#This Row],[Column3]]-Table13[[#This Row],[Column6]]</f>
        <v>0.8125</v>
      </c>
    </row>
    <row r="177" spans="1:8" x14ac:dyDescent="0.35">
      <c r="A177" s="45">
        <v>175</v>
      </c>
      <c r="B177" s="45" t="s">
        <v>2</v>
      </c>
      <c r="C177" s="45">
        <v>6</v>
      </c>
      <c r="D177" s="4">
        <v>11</v>
      </c>
      <c r="E177">
        <v>81.5</v>
      </c>
      <c r="F177" s="4">
        <f>Table13[[#This Row],[Column3]]/Table13[[#This Row],[Column4]]*100</f>
        <v>13.496932515337424</v>
      </c>
      <c r="G177">
        <f>Table13[[#This Row],[Column4]]*12.5%</f>
        <v>10.1875</v>
      </c>
      <c r="H177" s="4">
        <f>Table13[[#This Row],[Column3]]-Table13[[#This Row],[Column6]]</f>
        <v>0.8125</v>
      </c>
    </row>
    <row r="178" spans="1:8" x14ac:dyDescent="0.35">
      <c r="A178" s="45">
        <v>176</v>
      </c>
      <c r="B178" s="45" t="s">
        <v>2</v>
      </c>
      <c r="C178" s="45">
        <v>6</v>
      </c>
      <c r="D178" s="4">
        <v>17</v>
      </c>
      <c r="E178">
        <v>81.5</v>
      </c>
      <c r="F178" s="4">
        <f>Table13[[#This Row],[Column3]]/Table13[[#This Row],[Column4]]*100</f>
        <v>20.858895705521473</v>
      </c>
      <c r="G178">
        <f>Table13[[#This Row],[Column4]]*12.5%</f>
        <v>10.1875</v>
      </c>
      <c r="H178" s="4">
        <f>Table13[[#This Row],[Column3]]-Table13[[#This Row],[Column6]]</f>
        <v>6.8125</v>
      </c>
    </row>
    <row r="179" spans="1:8" x14ac:dyDescent="0.35">
      <c r="A179" s="45">
        <v>177</v>
      </c>
      <c r="B179" s="45" t="s">
        <v>2</v>
      </c>
      <c r="C179" s="45">
        <v>6</v>
      </c>
      <c r="D179" s="4">
        <v>17</v>
      </c>
      <c r="E179">
        <v>81.5</v>
      </c>
      <c r="F179" s="4">
        <f>Table13[[#This Row],[Column3]]/Table13[[#This Row],[Column4]]*100</f>
        <v>20.858895705521473</v>
      </c>
      <c r="G179">
        <f>Table13[[#This Row],[Column4]]*12.5%</f>
        <v>10.1875</v>
      </c>
      <c r="H179" s="4">
        <f>Table13[[#This Row],[Column3]]-Table13[[#This Row],[Column6]]</f>
        <v>6.8125</v>
      </c>
    </row>
    <row r="180" spans="1:8" x14ac:dyDescent="0.35">
      <c r="A180" s="45">
        <v>178</v>
      </c>
      <c r="B180" s="45" t="s">
        <v>3</v>
      </c>
      <c r="C180" s="45">
        <v>8</v>
      </c>
      <c r="D180" s="4">
        <v>15</v>
      </c>
      <c r="E180">
        <v>100</v>
      </c>
      <c r="F180" s="4">
        <f>Table13[[#This Row],[Column3]]/Table13[[#This Row],[Column4]]*100</f>
        <v>15</v>
      </c>
      <c r="G180">
        <f>Table13[[#This Row],[Column4]]*12.5%</f>
        <v>12.5</v>
      </c>
      <c r="H180" s="4">
        <f>Table13[[#This Row],[Column3]]-Table13[[#This Row],[Column6]]</f>
        <v>2.5</v>
      </c>
    </row>
    <row r="181" spans="1:8" x14ac:dyDescent="0.35">
      <c r="A181" s="45">
        <v>179</v>
      </c>
      <c r="B181" s="45" t="s">
        <v>3</v>
      </c>
      <c r="C181" s="45">
        <v>8</v>
      </c>
      <c r="D181" s="4">
        <v>14</v>
      </c>
      <c r="E181">
        <v>100</v>
      </c>
      <c r="F181" s="4">
        <f>Table13[[#This Row],[Column3]]/Table13[[#This Row],[Column4]]*100</f>
        <v>14.000000000000002</v>
      </c>
      <c r="G181">
        <f>Table13[[#This Row],[Column4]]*12.5%</f>
        <v>12.5</v>
      </c>
      <c r="H181" s="4">
        <f>Table13[[#This Row],[Column3]]-Table13[[#This Row],[Column6]]</f>
        <v>1.5</v>
      </c>
    </row>
    <row r="182" spans="1:8" x14ac:dyDescent="0.35">
      <c r="A182" s="45">
        <v>180</v>
      </c>
      <c r="B182" s="45" t="s">
        <v>2</v>
      </c>
      <c r="C182" s="45">
        <v>6</v>
      </c>
      <c r="D182" s="4">
        <v>17</v>
      </c>
      <c r="E182">
        <v>81.5</v>
      </c>
      <c r="F182" s="4">
        <f>Table13[[#This Row],[Column3]]/Table13[[#This Row],[Column4]]*100</f>
        <v>20.858895705521473</v>
      </c>
      <c r="G182">
        <f>Table13[[#This Row],[Column4]]*12.5%</f>
        <v>10.1875</v>
      </c>
      <c r="H182" s="4">
        <f>Table13[[#This Row],[Column3]]-Table13[[#This Row],[Column6]]</f>
        <v>6.8125</v>
      </c>
    </row>
    <row r="183" spans="1:8" x14ac:dyDescent="0.35">
      <c r="A183" s="45">
        <v>181</v>
      </c>
      <c r="B183" s="45" t="s">
        <v>3</v>
      </c>
      <c r="C183" s="45">
        <v>6</v>
      </c>
      <c r="D183" s="4">
        <v>12</v>
      </c>
      <c r="E183">
        <v>78.5</v>
      </c>
      <c r="F183" s="4">
        <f>Table13[[#This Row],[Column3]]/Table13[[#This Row],[Column4]]*100</f>
        <v>15.286624203821656</v>
      </c>
      <c r="G183">
        <f>Table13[[#This Row],[Column4]]*12.5%</f>
        <v>9.8125</v>
      </c>
      <c r="H183" s="4">
        <f>Table13[[#This Row],[Column3]]-Table13[[#This Row],[Column6]]</f>
        <v>2.1875</v>
      </c>
    </row>
    <row r="184" spans="1:8" x14ac:dyDescent="0.35">
      <c r="A184" s="45">
        <v>182</v>
      </c>
      <c r="B184" s="45" t="s">
        <v>3</v>
      </c>
      <c r="C184" s="45">
        <v>6</v>
      </c>
      <c r="D184" s="4">
        <v>15</v>
      </c>
      <c r="E184">
        <v>78.5</v>
      </c>
      <c r="F184" s="4">
        <f>Table13[[#This Row],[Column3]]/Table13[[#This Row],[Column4]]*100</f>
        <v>19.108280254777071</v>
      </c>
      <c r="G184">
        <f>Table13[[#This Row],[Column4]]*12.5%</f>
        <v>9.8125</v>
      </c>
      <c r="H184" s="4">
        <f>Table13[[#This Row],[Column3]]-Table13[[#This Row],[Column6]]</f>
        <v>5.1875</v>
      </c>
    </row>
    <row r="185" spans="1:8" x14ac:dyDescent="0.35">
      <c r="A185" s="45">
        <v>183</v>
      </c>
      <c r="B185" s="45" t="s">
        <v>3</v>
      </c>
      <c r="C185" s="45">
        <v>6</v>
      </c>
      <c r="D185" s="4">
        <v>14</v>
      </c>
      <c r="E185">
        <v>78.5</v>
      </c>
      <c r="F185" s="4">
        <f>Table13[[#This Row],[Column3]]/Table13[[#This Row],[Column4]]*100</f>
        <v>17.834394904458598</v>
      </c>
      <c r="G185">
        <f>Table13[[#This Row],[Column4]]*12.5%</f>
        <v>9.8125</v>
      </c>
      <c r="H185" s="4">
        <f>Table13[[#This Row],[Column3]]-Table13[[#This Row],[Column6]]</f>
        <v>4.1875</v>
      </c>
    </row>
    <row r="186" spans="1:8" x14ac:dyDescent="0.35">
      <c r="A186" s="45">
        <v>184</v>
      </c>
      <c r="B186" s="45" t="s">
        <v>3</v>
      </c>
      <c r="C186" s="45">
        <v>6</v>
      </c>
      <c r="D186" s="4">
        <v>19</v>
      </c>
      <c r="E186">
        <v>78.5</v>
      </c>
      <c r="F186" s="4">
        <f>Table13[[#This Row],[Column3]]/Table13[[#This Row],[Column4]]*100</f>
        <v>24.203821656050955</v>
      </c>
      <c r="G186">
        <f>Table13[[#This Row],[Column4]]*12.5%</f>
        <v>9.8125</v>
      </c>
      <c r="H186" s="4">
        <f>Table13[[#This Row],[Column3]]-Table13[[#This Row],[Column6]]</f>
        <v>9.1875</v>
      </c>
    </row>
    <row r="187" spans="1:8" x14ac:dyDescent="0.35">
      <c r="A187" s="45">
        <v>185</v>
      </c>
      <c r="B187" s="45" t="s">
        <v>3</v>
      </c>
      <c r="C187" s="45">
        <v>6</v>
      </c>
      <c r="D187" s="4">
        <v>17</v>
      </c>
      <c r="E187">
        <v>78.5</v>
      </c>
      <c r="F187" s="4">
        <f>Table13[[#This Row],[Column3]]/Table13[[#This Row],[Column4]]*100</f>
        <v>21.656050955414013</v>
      </c>
      <c r="G187">
        <f>Table13[[#This Row],[Column4]]*12.5%</f>
        <v>9.8125</v>
      </c>
      <c r="H187" s="4">
        <f>Table13[[#This Row],[Column3]]-Table13[[#This Row],[Column6]]</f>
        <v>7.1875</v>
      </c>
    </row>
    <row r="188" spans="1:8" x14ac:dyDescent="0.35">
      <c r="A188" s="45">
        <v>186</v>
      </c>
      <c r="B188" s="45" t="s">
        <v>2</v>
      </c>
      <c r="C188" s="45">
        <v>8</v>
      </c>
      <c r="D188" s="4">
        <v>18</v>
      </c>
      <c r="E188">
        <v>101</v>
      </c>
      <c r="F188" s="4">
        <f>Table13[[#This Row],[Column3]]/Table13[[#This Row],[Column4]]*100</f>
        <v>17.82178217821782</v>
      </c>
      <c r="G188">
        <f>Table13[[#This Row],[Column4]]*12.5%</f>
        <v>12.625</v>
      </c>
      <c r="H188" s="4">
        <f>Table13[[#This Row],[Column3]]-Table13[[#This Row],[Column6]]</f>
        <v>5.375</v>
      </c>
    </row>
    <row r="189" spans="1:8" x14ac:dyDescent="0.35">
      <c r="A189" s="45">
        <v>187</v>
      </c>
      <c r="B189" s="45" t="s">
        <v>2</v>
      </c>
      <c r="C189" s="45">
        <v>8</v>
      </c>
      <c r="D189" s="4">
        <v>16</v>
      </c>
      <c r="E189">
        <v>101</v>
      </c>
      <c r="F189" s="4">
        <f>Table13[[#This Row],[Column3]]/Table13[[#This Row],[Column4]]*100</f>
        <v>15.841584158415841</v>
      </c>
      <c r="G189">
        <f>Table13[[#This Row],[Column4]]*12.5%</f>
        <v>12.625</v>
      </c>
      <c r="H189" s="4">
        <f>Table13[[#This Row],[Column3]]-Table13[[#This Row],[Column6]]</f>
        <v>3.375</v>
      </c>
    </row>
    <row r="190" spans="1:8" x14ac:dyDescent="0.35">
      <c r="A190" s="45">
        <v>188</v>
      </c>
      <c r="B190" s="45" t="s">
        <v>3</v>
      </c>
      <c r="C190" s="45">
        <v>8</v>
      </c>
      <c r="D190" s="4">
        <v>15</v>
      </c>
      <c r="E190">
        <v>100</v>
      </c>
      <c r="F190" s="4">
        <f>Table13[[#This Row],[Column3]]/Table13[[#This Row],[Column4]]*100</f>
        <v>15</v>
      </c>
      <c r="G190">
        <f>Table13[[#This Row],[Column4]]*12.5%</f>
        <v>12.5</v>
      </c>
      <c r="H190" s="4">
        <f>Table13[[#This Row],[Column3]]-Table13[[#This Row],[Column6]]</f>
        <v>2.5</v>
      </c>
    </row>
    <row r="191" spans="1:8" x14ac:dyDescent="0.35">
      <c r="A191" s="45">
        <v>189</v>
      </c>
      <c r="B191" s="45" t="s">
        <v>3</v>
      </c>
      <c r="C191" s="45">
        <v>7</v>
      </c>
      <c r="D191" s="4">
        <v>16</v>
      </c>
      <c r="E191">
        <v>88</v>
      </c>
      <c r="F191" s="4">
        <f>Table13[[#This Row],[Column3]]/Table13[[#This Row],[Column4]]*100</f>
        <v>18.181818181818183</v>
      </c>
      <c r="G191">
        <f>Table13[[#This Row],[Column4]]*12.5%</f>
        <v>11</v>
      </c>
      <c r="H191" s="4">
        <f>Table13[[#This Row],[Column3]]-Table13[[#This Row],[Column6]]</f>
        <v>5</v>
      </c>
    </row>
    <row r="192" spans="1:8" x14ac:dyDescent="0.35">
      <c r="A192" s="45">
        <v>190</v>
      </c>
      <c r="B192" s="45" t="s">
        <v>3</v>
      </c>
      <c r="C192" s="45">
        <v>7</v>
      </c>
      <c r="D192" s="4">
        <v>14</v>
      </c>
      <c r="E192">
        <v>88</v>
      </c>
      <c r="F192" s="4">
        <f>Table13[[#This Row],[Column3]]/Table13[[#This Row],[Column4]]*100</f>
        <v>15.909090909090908</v>
      </c>
      <c r="G192">
        <f>Table13[[#This Row],[Column4]]*12.5%</f>
        <v>11</v>
      </c>
      <c r="H192" s="4">
        <f>Table13[[#This Row],[Column3]]-Table13[[#This Row],[Column6]]</f>
        <v>3</v>
      </c>
    </row>
    <row r="193" spans="1:8" x14ac:dyDescent="0.35">
      <c r="A193" s="45">
        <v>191</v>
      </c>
      <c r="B193" s="45" t="s">
        <v>3</v>
      </c>
      <c r="C193" s="45">
        <v>7</v>
      </c>
      <c r="D193" s="4">
        <v>19</v>
      </c>
      <c r="E193">
        <v>88</v>
      </c>
      <c r="F193" s="4">
        <f>Table13[[#This Row],[Column3]]/Table13[[#This Row],[Column4]]*100</f>
        <v>21.59090909090909</v>
      </c>
      <c r="G193">
        <f>Table13[[#This Row],[Column4]]*12.5%</f>
        <v>11</v>
      </c>
      <c r="H193" s="4">
        <f>Table13[[#This Row],[Column3]]-Table13[[#This Row],[Column6]]</f>
        <v>8</v>
      </c>
    </row>
    <row r="194" spans="1:8" x14ac:dyDescent="0.35">
      <c r="A194" s="45">
        <v>192</v>
      </c>
      <c r="B194" s="45" t="s">
        <v>2</v>
      </c>
      <c r="C194" s="45">
        <v>6</v>
      </c>
      <c r="D194" s="4">
        <v>13</v>
      </c>
      <c r="E194">
        <v>81.5</v>
      </c>
      <c r="F194" s="4">
        <f>Table13[[#This Row],[Column3]]/Table13[[#This Row],[Column4]]*100</f>
        <v>15.950920245398773</v>
      </c>
      <c r="G194">
        <f>Table13[[#This Row],[Column4]]*12.5%</f>
        <v>10.1875</v>
      </c>
      <c r="H194" s="4">
        <f>Table13[[#This Row],[Column3]]-Table13[[#This Row],[Column6]]</f>
        <v>2.8125</v>
      </c>
    </row>
    <row r="195" spans="1:8" x14ac:dyDescent="0.35">
      <c r="A195" s="45">
        <v>193</v>
      </c>
      <c r="B195" s="45" t="s">
        <v>2</v>
      </c>
      <c r="C195" s="45">
        <v>6</v>
      </c>
      <c r="D195" s="4">
        <v>11</v>
      </c>
      <c r="E195">
        <v>81.5</v>
      </c>
      <c r="F195" s="4">
        <f>Table13[[#This Row],[Column3]]/Table13[[#This Row],[Column4]]*100</f>
        <v>13.496932515337424</v>
      </c>
      <c r="G195">
        <f>Table13[[#This Row],[Column4]]*12.5%</f>
        <v>10.1875</v>
      </c>
      <c r="H195" s="4">
        <f>Table13[[#This Row],[Column3]]-Table13[[#This Row],[Column6]]</f>
        <v>0.8125</v>
      </c>
    </row>
    <row r="196" spans="1:8" x14ac:dyDescent="0.35">
      <c r="A196" s="45">
        <v>194</v>
      </c>
      <c r="B196" s="45" t="s">
        <v>2</v>
      </c>
      <c r="C196" s="45">
        <v>6</v>
      </c>
      <c r="D196" s="4">
        <v>13</v>
      </c>
      <c r="E196">
        <v>81.5</v>
      </c>
      <c r="F196" s="4">
        <f>Table13[[#This Row],[Column3]]/Table13[[#This Row],[Column4]]*100</f>
        <v>15.950920245398773</v>
      </c>
      <c r="G196">
        <f>Table13[[#This Row],[Column4]]*12.5%</f>
        <v>10.1875</v>
      </c>
      <c r="H196" s="4">
        <f>Table13[[#This Row],[Column3]]-Table13[[#This Row],[Column6]]</f>
        <v>2.8125</v>
      </c>
    </row>
    <row r="197" spans="1:8" x14ac:dyDescent="0.35">
      <c r="A197" s="45">
        <v>195</v>
      </c>
      <c r="B197" s="45" t="s">
        <v>3</v>
      </c>
      <c r="C197" s="45">
        <v>6</v>
      </c>
      <c r="D197" s="4">
        <v>15</v>
      </c>
      <c r="E197">
        <v>78.5</v>
      </c>
      <c r="F197" s="4">
        <f>Table13[[#This Row],[Column3]]/Table13[[#This Row],[Column4]]*100</f>
        <v>19.108280254777071</v>
      </c>
      <c r="G197">
        <f>Table13[[#This Row],[Column4]]*12.5%</f>
        <v>9.8125</v>
      </c>
      <c r="H197" s="4">
        <f>Table13[[#This Row],[Column3]]-Table13[[#This Row],[Column6]]</f>
        <v>5.1875</v>
      </c>
    </row>
    <row r="198" spans="1:8" x14ac:dyDescent="0.35">
      <c r="A198" s="45">
        <v>196</v>
      </c>
      <c r="B198" s="45" t="s">
        <v>3</v>
      </c>
      <c r="C198" s="45">
        <v>6</v>
      </c>
      <c r="D198" s="4">
        <v>15</v>
      </c>
      <c r="E198">
        <v>78.5</v>
      </c>
      <c r="F198" s="4">
        <f>Table13[[#This Row],[Column3]]/Table13[[#This Row],[Column4]]*100</f>
        <v>19.108280254777071</v>
      </c>
      <c r="G198">
        <f>Table13[[#This Row],[Column4]]*12.5%</f>
        <v>9.8125</v>
      </c>
      <c r="H198" s="4">
        <f>Table13[[#This Row],[Column3]]-Table13[[#This Row],[Column6]]</f>
        <v>5.1875</v>
      </c>
    </row>
    <row r="199" spans="1:8" x14ac:dyDescent="0.35">
      <c r="A199" s="45">
        <v>197</v>
      </c>
      <c r="B199" s="45" t="s">
        <v>3</v>
      </c>
      <c r="C199" s="45">
        <v>6</v>
      </c>
      <c r="D199" s="4">
        <v>12.5</v>
      </c>
      <c r="E199">
        <v>78.5</v>
      </c>
      <c r="F199" s="4">
        <f>Table13[[#This Row],[Column3]]/Table13[[#This Row],[Column4]]*100</f>
        <v>15.923566878980891</v>
      </c>
      <c r="G199">
        <f>Table13[[#This Row],[Column4]]*12.5%</f>
        <v>9.8125</v>
      </c>
      <c r="H199" s="4">
        <f>Table13[[#This Row],[Column3]]-Table13[[#This Row],[Column6]]</f>
        <v>2.6875</v>
      </c>
    </row>
    <row r="200" spans="1:8" x14ac:dyDescent="0.35">
      <c r="A200" s="45">
        <v>198</v>
      </c>
      <c r="B200" s="45" t="s">
        <v>2</v>
      </c>
      <c r="C200" s="45">
        <v>6</v>
      </c>
      <c r="D200" s="4">
        <v>15</v>
      </c>
      <c r="E200">
        <v>81.5</v>
      </c>
      <c r="F200" s="4">
        <f>Table13[[#This Row],[Column3]]/Table13[[#This Row],[Column4]]*100</f>
        <v>18.404907975460123</v>
      </c>
      <c r="G200">
        <f>Table13[[#This Row],[Column4]]*12.5%</f>
        <v>10.1875</v>
      </c>
      <c r="H200" s="4">
        <f>Table13[[#This Row],[Column3]]-Table13[[#This Row],[Column6]]</f>
        <v>4.8125</v>
      </c>
    </row>
    <row r="201" spans="1:8" x14ac:dyDescent="0.35">
      <c r="A201" s="45">
        <v>199</v>
      </c>
      <c r="B201" s="45" t="s">
        <v>2</v>
      </c>
      <c r="C201" s="45">
        <v>6</v>
      </c>
      <c r="D201" s="4">
        <v>10.5</v>
      </c>
      <c r="E201">
        <v>81.5</v>
      </c>
      <c r="F201" s="4">
        <f>Table13[[#This Row],[Column3]]/Table13[[#This Row],[Column4]]*100</f>
        <v>12.883435582822086</v>
      </c>
      <c r="G201">
        <f>Table13[[#This Row],[Column4]]*12.5%</f>
        <v>10.1875</v>
      </c>
      <c r="H201" s="4">
        <f>Table13[[#This Row],[Column3]]-Table13[[#This Row],[Column6]]</f>
        <v>0.3125</v>
      </c>
    </row>
    <row r="202" spans="1:8" x14ac:dyDescent="0.35">
      <c r="A202" s="45">
        <v>200</v>
      </c>
      <c r="B202" s="45" t="s">
        <v>2</v>
      </c>
      <c r="C202" s="45">
        <v>6</v>
      </c>
      <c r="D202" s="4">
        <v>17</v>
      </c>
      <c r="E202">
        <v>81.5</v>
      </c>
      <c r="F202" s="4">
        <f>Table13[[#This Row],[Column3]]/Table13[[#This Row],[Column4]]*100</f>
        <v>20.858895705521473</v>
      </c>
      <c r="G202">
        <f>Table13[[#This Row],[Column4]]*12.5%</f>
        <v>10.1875</v>
      </c>
      <c r="H202" s="4">
        <f>Table13[[#This Row],[Column3]]-Table13[[#This Row],[Column6]]</f>
        <v>6.8125</v>
      </c>
    </row>
    <row r="203" spans="1:8" x14ac:dyDescent="0.35">
      <c r="A203" s="45">
        <v>201</v>
      </c>
      <c r="B203" s="45" t="s">
        <v>2</v>
      </c>
      <c r="C203" s="45">
        <v>7</v>
      </c>
      <c r="D203" s="4">
        <v>13</v>
      </c>
      <c r="E203">
        <v>91.5</v>
      </c>
      <c r="F203" s="4">
        <f>Table13[[#This Row],[Column3]]/Table13[[#This Row],[Column4]]*100</f>
        <v>14.207650273224044</v>
      </c>
      <c r="G203">
        <f>Table13[[#This Row],[Column4]]*12.5%</f>
        <v>11.4375</v>
      </c>
      <c r="H203" s="4">
        <f>Table13[[#This Row],[Column3]]-Table13[[#This Row],[Column6]]</f>
        <v>1.5625</v>
      </c>
    </row>
    <row r="204" spans="1:8" x14ac:dyDescent="0.35">
      <c r="A204" s="45">
        <v>202</v>
      </c>
      <c r="B204" s="45" t="s">
        <v>2</v>
      </c>
      <c r="C204" s="45">
        <v>6</v>
      </c>
      <c r="D204" s="4">
        <v>13</v>
      </c>
      <c r="E204">
        <v>81.5</v>
      </c>
      <c r="F204" s="4">
        <f>Table13[[#This Row],[Column3]]/Table13[[#This Row],[Column4]]*100</f>
        <v>15.950920245398773</v>
      </c>
      <c r="G204">
        <f>Table13[[#This Row],[Column4]]*12.5%</f>
        <v>10.1875</v>
      </c>
      <c r="H204" s="4">
        <f>Table13[[#This Row],[Column3]]-Table13[[#This Row],[Column6]]</f>
        <v>2.8125</v>
      </c>
    </row>
    <row r="205" spans="1:8" x14ac:dyDescent="0.35">
      <c r="A205" s="45">
        <v>203</v>
      </c>
      <c r="B205" s="45" t="s">
        <v>2</v>
      </c>
      <c r="C205" s="45">
        <v>7</v>
      </c>
      <c r="D205" s="4">
        <v>16</v>
      </c>
      <c r="E205">
        <v>91.5</v>
      </c>
      <c r="F205" s="4">
        <f>Table13[[#This Row],[Column3]]/Table13[[#This Row],[Column4]]*100</f>
        <v>17.486338797814209</v>
      </c>
      <c r="G205">
        <f>Table13[[#This Row],[Column4]]*12.5%</f>
        <v>11.4375</v>
      </c>
      <c r="H205" s="4">
        <f>Table13[[#This Row],[Column3]]-Table13[[#This Row],[Column6]]</f>
        <v>4.5625</v>
      </c>
    </row>
    <row r="206" spans="1:8" x14ac:dyDescent="0.35">
      <c r="A206" s="45">
        <v>204</v>
      </c>
      <c r="B206" s="45" t="s">
        <v>2</v>
      </c>
      <c r="C206" s="45">
        <v>6</v>
      </c>
      <c r="D206" s="4">
        <v>16</v>
      </c>
      <c r="E206">
        <v>81.5</v>
      </c>
      <c r="F206" s="4">
        <f>Table13[[#This Row],[Column3]]/Table13[[#This Row],[Column4]]*100</f>
        <v>19.631901840490798</v>
      </c>
      <c r="G206">
        <f>Table13[[#This Row],[Column4]]*12.5%</f>
        <v>10.1875</v>
      </c>
      <c r="H206" s="4">
        <f>Table13[[#This Row],[Column3]]-Table13[[#This Row],[Column6]]</f>
        <v>5.8125</v>
      </c>
    </row>
    <row r="207" spans="1:8" x14ac:dyDescent="0.35">
      <c r="A207" s="45">
        <v>205</v>
      </c>
      <c r="B207" s="45" t="s">
        <v>2</v>
      </c>
      <c r="C207" s="45">
        <v>6</v>
      </c>
      <c r="D207" s="4">
        <v>12</v>
      </c>
      <c r="E207">
        <v>81.5</v>
      </c>
      <c r="F207" s="4">
        <f>Table13[[#This Row],[Column3]]/Table13[[#This Row],[Column4]]*100</f>
        <v>14.723926380368098</v>
      </c>
      <c r="G207">
        <f>Table13[[#This Row],[Column4]]*12.5%</f>
        <v>10.1875</v>
      </c>
      <c r="H207" s="4">
        <f>Table13[[#This Row],[Column3]]-Table13[[#This Row],[Column6]]</f>
        <v>1.8125</v>
      </c>
    </row>
    <row r="208" spans="1:8" x14ac:dyDescent="0.35">
      <c r="A208" s="45">
        <v>206</v>
      </c>
      <c r="B208" s="45" t="s">
        <v>2</v>
      </c>
      <c r="C208" s="45">
        <v>8</v>
      </c>
      <c r="D208" s="4">
        <v>13</v>
      </c>
      <c r="E208">
        <v>101</v>
      </c>
      <c r="F208" s="4">
        <f>Table13[[#This Row],[Column3]]/Table13[[#This Row],[Column4]]*100</f>
        <v>12.871287128712872</v>
      </c>
      <c r="G208">
        <f>Table13[[#This Row],[Column4]]*12.5%</f>
        <v>12.625</v>
      </c>
      <c r="H208" s="4">
        <f>Table13[[#This Row],[Column3]]-Table13[[#This Row],[Column6]]</f>
        <v>0.375</v>
      </c>
    </row>
    <row r="209" spans="1:8" x14ac:dyDescent="0.35">
      <c r="A209" s="45">
        <v>207</v>
      </c>
      <c r="B209" s="45" t="s">
        <v>2</v>
      </c>
      <c r="C209" s="45">
        <v>6</v>
      </c>
      <c r="D209" s="4">
        <v>17</v>
      </c>
      <c r="E209">
        <v>81.5</v>
      </c>
      <c r="F209" s="4">
        <f>Table13[[#This Row],[Column3]]/Table13[[#This Row],[Column4]]*100</f>
        <v>20.858895705521473</v>
      </c>
      <c r="G209">
        <f>Table13[[#This Row],[Column4]]*12.5%</f>
        <v>10.1875</v>
      </c>
      <c r="H209" s="4">
        <f>Table13[[#This Row],[Column3]]-Table13[[#This Row],[Column6]]</f>
        <v>6.8125</v>
      </c>
    </row>
    <row r="210" spans="1:8" x14ac:dyDescent="0.35">
      <c r="A210" s="45">
        <v>208</v>
      </c>
      <c r="B210" s="45" t="s">
        <v>2</v>
      </c>
      <c r="C210" s="45">
        <v>6</v>
      </c>
      <c r="D210" s="4">
        <v>13.5</v>
      </c>
      <c r="E210">
        <v>81.5</v>
      </c>
      <c r="F210" s="4">
        <f>Table13[[#This Row],[Column3]]/Table13[[#This Row],[Column4]]*100</f>
        <v>16.564417177914109</v>
      </c>
      <c r="G210">
        <f>Table13[[#This Row],[Column4]]*12.5%</f>
        <v>10.1875</v>
      </c>
      <c r="H210" s="4">
        <f>Table13[[#This Row],[Column3]]-Table13[[#This Row],[Column6]]</f>
        <v>3.3125</v>
      </c>
    </row>
    <row r="211" spans="1:8" x14ac:dyDescent="0.35">
      <c r="A211" s="45">
        <v>209</v>
      </c>
      <c r="B211" s="45" t="s">
        <v>3</v>
      </c>
      <c r="C211" s="45">
        <v>7</v>
      </c>
      <c r="D211" s="4">
        <v>15</v>
      </c>
      <c r="E211">
        <v>88</v>
      </c>
      <c r="F211" s="4">
        <f>Table13[[#This Row],[Column3]]/Table13[[#This Row],[Column4]]*100</f>
        <v>17.045454545454543</v>
      </c>
      <c r="G211">
        <f>Table13[[#This Row],[Column4]]*12.5%</f>
        <v>11</v>
      </c>
      <c r="H211" s="4">
        <f>Table13[[#This Row],[Column3]]-Table13[[#This Row],[Column6]]</f>
        <v>4</v>
      </c>
    </row>
    <row r="212" spans="1:8" x14ac:dyDescent="0.35">
      <c r="A212" s="45">
        <v>210</v>
      </c>
      <c r="B212" s="45" t="s">
        <v>3</v>
      </c>
      <c r="C212" s="45">
        <v>6</v>
      </c>
      <c r="D212" s="4">
        <v>14.5</v>
      </c>
      <c r="E212">
        <v>78.5</v>
      </c>
      <c r="F212" s="4">
        <f>Table13[[#This Row],[Column3]]/Table13[[#This Row],[Column4]]*100</f>
        <v>18.471337579617835</v>
      </c>
      <c r="G212">
        <f>Table13[[#This Row],[Column4]]*12.5%</f>
        <v>9.8125</v>
      </c>
      <c r="H212" s="4">
        <f>Table13[[#This Row],[Column3]]-Table13[[#This Row],[Column6]]</f>
        <v>4.6875</v>
      </c>
    </row>
    <row r="213" spans="1:8" x14ac:dyDescent="0.35">
      <c r="A213" s="45">
        <v>211</v>
      </c>
      <c r="B213" s="45" t="s">
        <v>3</v>
      </c>
      <c r="C213" s="45">
        <v>6</v>
      </c>
      <c r="D213" s="4">
        <v>16.5</v>
      </c>
      <c r="E213">
        <v>78.5</v>
      </c>
      <c r="F213" s="4">
        <f>Table13[[#This Row],[Column3]]/Table13[[#This Row],[Column4]]*100</f>
        <v>21.019108280254777</v>
      </c>
      <c r="G213">
        <f>Table13[[#This Row],[Column4]]*12.5%</f>
        <v>9.8125</v>
      </c>
      <c r="H213" s="4">
        <f>Table13[[#This Row],[Column3]]-Table13[[#This Row],[Column6]]</f>
        <v>6.6875</v>
      </c>
    </row>
    <row r="214" spans="1:8" x14ac:dyDescent="0.35">
      <c r="A214" s="45">
        <v>212</v>
      </c>
      <c r="B214" s="45" t="s">
        <v>3</v>
      </c>
      <c r="C214" s="45">
        <v>7</v>
      </c>
      <c r="D214" s="4">
        <v>21</v>
      </c>
      <c r="E214">
        <v>88</v>
      </c>
      <c r="F214" s="4">
        <f>Table13[[#This Row],[Column3]]/Table13[[#This Row],[Column4]]*100</f>
        <v>23.863636363636363</v>
      </c>
      <c r="G214">
        <f>Table13[[#This Row],[Column4]]*12.5%</f>
        <v>11</v>
      </c>
      <c r="H214" s="4">
        <f>Table13[[#This Row],[Column3]]-Table13[[#This Row],[Column6]]</f>
        <v>10</v>
      </c>
    </row>
    <row r="215" spans="1:8" x14ac:dyDescent="0.35">
      <c r="A215" s="45">
        <v>213</v>
      </c>
      <c r="B215" s="45" t="s">
        <v>3</v>
      </c>
      <c r="C215" s="45">
        <v>6</v>
      </c>
      <c r="D215" s="4">
        <v>13</v>
      </c>
      <c r="E215">
        <v>78.5</v>
      </c>
      <c r="F215" s="4">
        <f>Table13[[#This Row],[Column3]]/Table13[[#This Row],[Column4]]*100</f>
        <v>16.560509554140125</v>
      </c>
      <c r="G215">
        <f>Table13[[#This Row],[Column4]]*12.5%</f>
        <v>9.8125</v>
      </c>
      <c r="H215" s="4">
        <f>Table13[[#This Row],[Column3]]-Table13[[#This Row],[Column6]]</f>
        <v>3.1875</v>
      </c>
    </row>
    <row r="216" spans="1:8" x14ac:dyDescent="0.35">
      <c r="A216" s="45">
        <v>214</v>
      </c>
      <c r="B216" s="45" t="s">
        <v>2</v>
      </c>
      <c r="C216" s="45">
        <v>7</v>
      </c>
      <c r="D216" s="4">
        <v>14</v>
      </c>
      <c r="E216">
        <v>91.5</v>
      </c>
      <c r="F216" s="4">
        <f>Table13[[#This Row],[Column3]]/Table13[[#This Row],[Column4]]*100</f>
        <v>15.300546448087433</v>
      </c>
      <c r="G216">
        <f>Table13[[#This Row],[Column4]]*12.5%</f>
        <v>11.4375</v>
      </c>
      <c r="H216" s="4">
        <f>Table13[[#This Row],[Column3]]-Table13[[#This Row],[Column6]]</f>
        <v>2.5625</v>
      </c>
    </row>
    <row r="217" spans="1:8" x14ac:dyDescent="0.35">
      <c r="A217" s="45">
        <v>215</v>
      </c>
      <c r="B217" s="45" t="s">
        <v>2</v>
      </c>
      <c r="C217" s="45">
        <v>6</v>
      </c>
      <c r="D217" s="4">
        <v>18.5</v>
      </c>
      <c r="E217">
        <v>81.5</v>
      </c>
      <c r="F217" s="4">
        <f>Table13[[#This Row],[Column3]]/Table13[[#This Row],[Column4]]*100</f>
        <v>22.699386503067483</v>
      </c>
      <c r="G217">
        <f>Table13[[#This Row],[Column4]]*12.5%</f>
        <v>10.1875</v>
      </c>
      <c r="H217" s="4">
        <f>Table13[[#This Row],[Column3]]-Table13[[#This Row],[Column6]]</f>
        <v>8.3125</v>
      </c>
    </row>
    <row r="218" spans="1:8" x14ac:dyDescent="0.35">
      <c r="A218" s="45">
        <v>216</v>
      </c>
      <c r="B218" s="45" t="s">
        <v>2</v>
      </c>
      <c r="C218" s="45">
        <v>6</v>
      </c>
      <c r="D218" s="4">
        <v>16</v>
      </c>
      <c r="E218">
        <v>81.5</v>
      </c>
      <c r="F218" s="4">
        <f>Table13[[#This Row],[Column3]]/Table13[[#This Row],[Column4]]*100</f>
        <v>19.631901840490798</v>
      </c>
      <c r="G218">
        <f>Table13[[#This Row],[Column4]]*12.5%</f>
        <v>10.1875</v>
      </c>
      <c r="H218" s="4">
        <f>Table13[[#This Row],[Column3]]-Table13[[#This Row],[Column6]]</f>
        <v>5.8125</v>
      </c>
    </row>
    <row r="219" spans="1:8" x14ac:dyDescent="0.35">
      <c r="A219" s="45">
        <v>217</v>
      </c>
      <c r="B219" s="45" t="s">
        <v>3</v>
      </c>
      <c r="C219" s="45">
        <v>7</v>
      </c>
      <c r="D219" s="4">
        <v>22</v>
      </c>
      <c r="E219">
        <v>88</v>
      </c>
      <c r="F219" s="4">
        <f>Table13[[#This Row],[Column3]]/Table13[[#This Row],[Column4]]*100</f>
        <v>25</v>
      </c>
      <c r="G219">
        <f>Table13[[#This Row],[Column4]]*12.5%</f>
        <v>11</v>
      </c>
      <c r="H219" s="4">
        <f>Table13[[#This Row],[Column3]]-Table13[[#This Row],[Column6]]</f>
        <v>11</v>
      </c>
    </row>
    <row r="220" spans="1:8" x14ac:dyDescent="0.35">
      <c r="A220" s="45">
        <v>218</v>
      </c>
      <c r="B220" s="45" t="s">
        <v>3</v>
      </c>
      <c r="C220" s="45">
        <v>7</v>
      </c>
      <c r="D220" s="4">
        <v>23.8</v>
      </c>
      <c r="E220">
        <v>88</v>
      </c>
      <c r="F220" s="4">
        <f>Table13[[#This Row],[Column3]]/Table13[[#This Row],[Column4]]*100</f>
        <v>27.045454545454543</v>
      </c>
      <c r="G220">
        <f>Table13[[#This Row],[Column4]]*12.5%</f>
        <v>11</v>
      </c>
      <c r="H220" s="4">
        <f>Table13[[#This Row],[Column3]]-Table13[[#This Row],[Column6]]</f>
        <v>12.8</v>
      </c>
    </row>
    <row r="221" spans="1:8" x14ac:dyDescent="0.35">
      <c r="A221" s="45">
        <v>219</v>
      </c>
      <c r="B221" s="45" t="s">
        <v>3</v>
      </c>
      <c r="C221" s="45">
        <v>7</v>
      </c>
      <c r="D221" s="4">
        <v>21</v>
      </c>
      <c r="E221">
        <v>88</v>
      </c>
      <c r="F221" s="4">
        <f>Table13[[#This Row],[Column3]]/Table13[[#This Row],[Column4]]*100</f>
        <v>23.863636363636363</v>
      </c>
      <c r="G221">
        <f>Table13[[#This Row],[Column4]]*12.5%</f>
        <v>11</v>
      </c>
      <c r="H221" s="4">
        <f>Table13[[#This Row],[Column3]]-Table13[[#This Row],[Column6]]</f>
        <v>10</v>
      </c>
    </row>
    <row r="222" spans="1:8" x14ac:dyDescent="0.35">
      <c r="A222" s="45">
        <v>220</v>
      </c>
      <c r="B222" s="45" t="s">
        <v>3</v>
      </c>
      <c r="C222" s="45">
        <v>7</v>
      </c>
      <c r="D222" s="4">
        <v>19.8</v>
      </c>
      <c r="E222">
        <v>88</v>
      </c>
      <c r="F222" s="4">
        <f>Table13[[#This Row],[Column3]]/Table13[[#This Row],[Column4]]*100</f>
        <v>22.5</v>
      </c>
      <c r="G222">
        <f>Table13[[#This Row],[Column4]]*12.5%</f>
        <v>11</v>
      </c>
      <c r="H222" s="4">
        <f>Table13[[#This Row],[Column3]]-Table13[[#This Row],[Column6]]</f>
        <v>8.8000000000000007</v>
      </c>
    </row>
    <row r="223" spans="1:8" x14ac:dyDescent="0.35">
      <c r="A223" s="45">
        <v>221</v>
      </c>
      <c r="B223" s="45" t="s">
        <v>3</v>
      </c>
      <c r="C223" s="45">
        <v>6</v>
      </c>
      <c r="D223" s="4">
        <v>19</v>
      </c>
      <c r="E223">
        <v>78.5</v>
      </c>
      <c r="F223" s="4">
        <f>Table13[[#This Row],[Column3]]/Table13[[#This Row],[Column4]]*100</f>
        <v>24.203821656050955</v>
      </c>
      <c r="G223">
        <f>Table13[[#This Row],[Column4]]*12.5%</f>
        <v>9.8125</v>
      </c>
      <c r="H223" s="4">
        <f>Table13[[#This Row],[Column3]]-Table13[[#This Row],[Column6]]</f>
        <v>9.1875</v>
      </c>
    </row>
    <row r="224" spans="1:8" x14ac:dyDescent="0.35">
      <c r="A224" s="45">
        <v>222</v>
      </c>
      <c r="B224" s="45" t="s">
        <v>3</v>
      </c>
      <c r="C224" s="45">
        <v>6</v>
      </c>
      <c r="D224" s="4">
        <v>21</v>
      </c>
      <c r="E224">
        <v>78.5</v>
      </c>
      <c r="F224" s="4">
        <f>Table13[[#This Row],[Column3]]/Table13[[#This Row],[Column4]]*100</f>
        <v>26.751592356687897</v>
      </c>
      <c r="G224">
        <f>Table13[[#This Row],[Column4]]*12.5%</f>
        <v>9.8125</v>
      </c>
      <c r="H224" s="4">
        <f>Table13[[#This Row],[Column3]]-Table13[[#This Row],[Column6]]</f>
        <v>11.1875</v>
      </c>
    </row>
    <row r="225" spans="1:8" x14ac:dyDescent="0.35">
      <c r="A225" s="45">
        <v>223</v>
      </c>
      <c r="B225" s="45" t="s">
        <v>3</v>
      </c>
      <c r="C225" s="45">
        <v>6</v>
      </c>
      <c r="D225" s="4">
        <v>22</v>
      </c>
      <c r="E225">
        <v>78.5</v>
      </c>
      <c r="F225" s="4">
        <f>Table13[[#This Row],[Column3]]/Table13[[#This Row],[Column4]]*100</f>
        <v>28.02547770700637</v>
      </c>
      <c r="G225">
        <f>Table13[[#This Row],[Column4]]*12.5%</f>
        <v>9.8125</v>
      </c>
      <c r="H225" s="4">
        <f>Table13[[#This Row],[Column3]]-Table13[[#This Row],[Column6]]</f>
        <v>12.1875</v>
      </c>
    </row>
    <row r="226" spans="1:8" x14ac:dyDescent="0.35">
      <c r="A226" s="45">
        <v>224</v>
      </c>
      <c r="B226" s="45" t="s">
        <v>3</v>
      </c>
      <c r="C226" s="45">
        <v>6</v>
      </c>
      <c r="D226" s="4">
        <v>21.2</v>
      </c>
      <c r="E226">
        <v>78.5</v>
      </c>
      <c r="F226" s="4">
        <f>Table13[[#This Row],[Column3]]/Table13[[#This Row],[Column4]]*100</f>
        <v>27.006369426751593</v>
      </c>
      <c r="G226">
        <f>Table13[[#This Row],[Column4]]*12.5%</f>
        <v>9.8125</v>
      </c>
      <c r="H226" s="4">
        <f>Table13[[#This Row],[Column3]]-Table13[[#This Row],[Column6]]</f>
        <v>11.387499999999999</v>
      </c>
    </row>
    <row r="227" spans="1:8" x14ac:dyDescent="0.35">
      <c r="A227" s="45">
        <v>225</v>
      </c>
      <c r="B227" s="45" t="s">
        <v>3</v>
      </c>
      <c r="C227" s="45">
        <v>6</v>
      </c>
      <c r="D227" s="4">
        <v>21</v>
      </c>
      <c r="E227">
        <v>78.5</v>
      </c>
      <c r="F227" s="4">
        <f>Table13[[#This Row],[Column3]]/Table13[[#This Row],[Column4]]*100</f>
        <v>26.751592356687897</v>
      </c>
      <c r="G227">
        <f>Table13[[#This Row],[Column4]]*12.5%</f>
        <v>9.8125</v>
      </c>
      <c r="H227" s="4">
        <f>Table13[[#This Row],[Column3]]-Table13[[#This Row],[Column6]]</f>
        <v>11.1875</v>
      </c>
    </row>
    <row r="228" spans="1:8" x14ac:dyDescent="0.35">
      <c r="A228" s="45">
        <v>226</v>
      </c>
      <c r="B228" s="45" t="s">
        <v>3</v>
      </c>
      <c r="C228" s="45">
        <v>6</v>
      </c>
      <c r="D228" s="4">
        <v>19</v>
      </c>
      <c r="E228">
        <v>78.5</v>
      </c>
      <c r="F228" s="4">
        <f>Table13[[#This Row],[Column3]]/Table13[[#This Row],[Column4]]*100</f>
        <v>24.203821656050955</v>
      </c>
      <c r="G228">
        <f>Table13[[#This Row],[Column4]]*12.5%</f>
        <v>9.8125</v>
      </c>
      <c r="H228" s="4">
        <f>Table13[[#This Row],[Column3]]-Table13[[#This Row],[Column6]]</f>
        <v>9.1875</v>
      </c>
    </row>
    <row r="229" spans="1:8" x14ac:dyDescent="0.35">
      <c r="A229" s="45">
        <v>227</v>
      </c>
      <c r="B229" s="45" t="s">
        <v>3</v>
      </c>
      <c r="C229" s="45">
        <v>7</v>
      </c>
      <c r="D229" s="4">
        <v>18.2</v>
      </c>
      <c r="E229">
        <v>88</v>
      </c>
      <c r="F229" s="4">
        <f>Table13[[#This Row],[Column3]]/Table13[[#This Row],[Column4]]*100</f>
        <v>20.681818181818183</v>
      </c>
      <c r="G229">
        <f>Table13[[#This Row],[Column4]]*12.5%</f>
        <v>11</v>
      </c>
      <c r="H229" s="4">
        <f>Table13[[#This Row],[Column3]]-Table13[[#This Row],[Column6]]</f>
        <v>7.1999999999999993</v>
      </c>
    </row>
    <row r="230" spans="1:8" x14ac:dyDescent="0.35">
      <c r="A230" s="45">
        <v>228</v>
      </c>
      <c r="B230" s="45" t="s">
        <v>2</v>
      </c>
      <c r="C230" s="45">
        <v>7</v>
      </c>
      <c r="D230" s="4">
        <v>16</v>
      </c>
      <c r="E230">
        <v>91.5</v>
      </c>
      <c r="F230" s="4">
        <f>Table13[[#This Row],[Column3]]/Table13[[#This Row],[Column4]]*100</f>
        <v>17.486338797814209</v>
      </c>
      <c r="G230">
        <f>Table13[[#This Row],[Column4]]*12.5%</f>
        <v>11.4375</v>
      </c>
      <c r="H230" s="4">
        <f>Table13[[#This Row],[Column3]]-Table13[[#This Row],[Column6]]</f>
        <v>4.5625</v>
      </c>
    </row>
    <row r="231" spans="1:8" x14ac:dyDescent="0.35">
      <c r="A231" s="45">
        <v>229</v>
      </c>
      <c r="B231" s="45" t="s">
        <v>2</v>
      </c>
      <c r="C231" s="45">
        <v>7</v>
      </c>
      <c r="D231" s="4">
        <v>16</v>
      </c>
      <c r="E231">
        <v>91.5</v>
      </c>
      <c r="F231" s="4">
        <f>Table13[[#This Row],[Column3]]/Table13[[#This Row],[Column4]]*100</f>
        <v>17.486338797814209</v>
      </c>
      <c r="G231">
        <f>Table13[[#This Row],[Column4]]*12.5%</f>
        <v>11.4375</v>
      </c>
      <c r="H231" s="4">
        <f>Table13[[#This Row],[Column3]]-Table13[[#This Row],[Column6]]</f>
        <v>4.5625</v>
      </c>
    </row>
    <row r="232" spans="1:8" x14ac:dyDescent="0.35">
      <c r="A232" s="45">
        <v>230</v>
      </c>
      <c r="B232" s="45" t="s">
        <v>2</v>
      </c>
      <c r="C232" s="45">
        <v>7</v>
      </c>
      <c r="D232" s="4">
        <v>14</v>
      </c>
      <c r="E232">
        <v>91.5</v>
      </c>
      <c r="F232" s="4">
        <f>Table13[[#This Row],[Column3]]/Table13[[#This Row],[Column4]]*100</f>
        <v>15.300546448087433</v>
      </c>
      <c r="G232">
        <f>Table13[[#This Row],[Column4]]*12.5%</f>
        <v>11.4375</v>
      </c>
      <c r="H232" s="4">
        <f>Table13[[#This Row],[Column3]]-Table13[[#This Row],[Column6]]</f>
        <v>2.5625</v>
      </c>
    </row>
    <row r="233" spans="1:8" x14ac:dyDescent="0.35">
      <c r="A233" s="45">
        <v>231</v>
      </c>
      <c r="B233" s="45" t="s">
        <v>2</v>
      </c>
      <c r="C233" s="45">
        <v>6</v>
      </c>
      <c r="D233" s="4">
        <v>18</v>
      </c>
      <c r="E233">
        <v>81.5</v>
      </c>
      <c r="F233" s="4">
        <f>Table13[[#This Row],[Column3]]/Table13[[#This Row],[Column4]]*100</f>
        <v>22.085889570552148</v>
      </c>
      <c r="G233">
        <f>Table13[[#This Row],[Column4]]*12.5%</f>
        <v>10.1875</v>
      </c>
      <c r="H233" s="4">
        <f>Table13[[#This Row],[Column3]]-Table13[[#This Row],[Column6]]</f>
        <v>7.8125</v>
      </c>
    </row>
    <row r="234" spans="1:8" x14ac:dyDescent="0.35">
      <c r="A234" s="45">
        <v>232</v>
      </c>
      <c r="B234" s="45" t="s">
        <v>2</v>
      </c>
      <c r="C234" s="45">
        <v>7</v>
      </c>
      <c r="D234" s="4">
        <v>17</v>
      </c>
      <c r="E234">
        <v>91.5</v>
      </c>
      <c r="F234" s="4">
        <f>Table13[[#This Row],[Column3]]/Table13[[#This Row],[Column4]]*100</f>
        <v>18.579234972677597</v>
      </c>
      <c r="G234">
        <f>Table13[[#This Row],[Column4]]*12.5%</f>
        <v>11.4375</v>
      </c>
      <c r="H234" s="4">
        <f>Table13[[#This Row],[Column3]]-Table13[[#This Row],[Column6]]</f>
        <v>5.5625</v>
      </c>
    </row>
    <row r="235" spans="1:8" x14ac:dyDescent="0.35">
      <c r="A235" s="45">
        <v>233</v>
      </c>
      <c r="B235" s="45" t="s">
        <v>2</v>
      </c>
      <c r="C235" s="45">
        <v>8</v>
      </c>
      <c r="D235" s="4">
        <v>18</v>
      </c>
      <c r="E235">
        <v>101</v>
      </c>
      <c r="F235" s="4">
        <f>Table13[[#This Row],[Column3]]/Table13[[#This Row],[Column4]]*100</f>
        <v>17.82178217821782</v>
      </c>
      <c r="G235">
        <f>Table13[[#This Row],[Column4]]*12.5%</f>
        <v>12.625</v>
      </c>
      <c r="H235" s="4">
        <f>Table13[[#This Row],[Column3]]-Table13[[#This Row],[Column6]]</f>
        <v>5.375</v>
      </c>
    </row>
    <row r="236" spans="1:8" x14ac:dyDescent="0.35">
      <c r="A236" s="45">
        <v>234</v>
      </c>
      <c r="B236" s="45" t="s">
        <v>2</v>
      </c>
      <c r="C236" s="45">
        <v>8</v>
      </c>
      <c r="D236" s="4">
        <v>19</v>
      </c>
      <c r="E236">
        <v>101</v>
      </c>
      <c r="F236" s="4">
        <f>Table13[[#This Row],[Column3]]/Table13[[#This Row],[Column4]]*100</f>
        <v>18.811881188118811</v>
      </c>
      <c r="G236">
        <f>Table13[[#This Row],[Column4]]*12.5%</f>
        <v>12.625</v>
      </c>
      <c r="H236" s="4">
        <f>Table13[[#This Row],[Column3]]-Table13[[#This Row],[Column6]]</f>
        <v>6.375</v>
      </c>
    </row>
    <row r="237" spans="1:8" x14ac:dyDescent="0.35">
      <c r="A237" s="45">
        <v>235</v>
      </c>
      <c r="B237" s="45" t="s">
        <v>3</v>
      </c>
      <c r="C237" s="45">
        <v>6</v>
      </c>
      <c r="D237" s="4">
        <v>15</v>
      </c>
      <c r="E237">
        <v>78.5</v>
      </c>
      <c r="F237" s="4">
        <f>Table13[[#This Row],[Column3]]/Table13[[#This Row],[Column4]]*100</f>
        <v>19.108280254777071</v>
      </c>
      <c r="G237">
        <f>Table13[[#This Row],[Column4]]*12.5%</f>
        <v>9.8125</v>
      </c>
      <c r="H237" s="4">
        <f>Table13[[#This Row],[Column3]]-Table13[[#This Row],[Column6]]</f>
        <v>5.1875</v>
      </c>
    </row>
    <row r="238" spans="1:8" x14ac:dyDescent="0.35">
      <c r="A238" s="45">
        <v>236</v>
      </c>
      <c r="B238" s="45" t="s">
        <v>2</v>
      </c>
      <c r="C238" s="45">
        <v>6</v>
      </c>
      <c r="D238" s="4">
        <v>15</v>
      </c>
      <c r="E238">
        <v>81.5</v>
      </c>
      <c r="F238" s="4">
        <f>Table13[[#This Row],[Column3]]/Table13[[#This Row],[Column4]]*100</f>
        <v>18.404907975460123</v>
      </c>
      <c r="G238">
        <f>Table13[[#This Row],[Column4]]*12.5%</f>
        <v>10.1875</v>
      </c>
      <c r="H238" s="4">
        <f>Table13[[#This Row],[Column3]]-Table13[[#This Row],[Column6]]</f>
        <v>4.8125</v>
      </c>
    </row>
    <row r="239" spans="1:8" x14ac:dyDescent="0.35">
      <c r="A239" s="45">
        <v>237</v>
      </c>
      <c r="B239" s="45" t="s">
        <v>3</v>
      </c>
      <c r="C239" s="45">
        <v>6</v>
      </c>
      <c r="D239" s="4">
        <v>15</v>
      </c>
      <c r="E239">
        <v>78.5</v>
      </c>
      <c r="F239" s="4">
        <f>Table13[[#This Row],[Column3]]/Table13[[#This Row],[Column4]]*100</f>
        <v>19.108280254777071</v>
      </c>
      <c r="G239">
        <f>Table13[[#This Row],[Column4]]*12.5%</f>
        <v>9.8125</v>
      </c>
      <c r="H239" s="4">
        <f>Table13[[#This Row],[Column3]]-Table13[[#This Row],[Column6]]</f>
        <v>5.1875</v>
      </c>
    </row>
    <row r="240" spans="1:8" x14ac:dyDescent="0.35">
      <c r="A240" s="45">
        <v>238</v>
      </c>
      <c r="B240" s="45" t="s">
        <v>2</v>
      </c>
      <c r="C240" s="45">
        <v>6</v>
      </c>
      <c r="D240" s="4">
        <v>11</v>
      </c>
      <c r="E240">
        <v>81.5</v>
      </c>
      <c r="F240" s="4">
        <f>Table13[[#This Row],[Column3]]/Table13[[#This Row],[Column4]]*100</f>
        <v>13.496932515337424</v>
      </c>
      <c r="G240">
        <f>Table13[[#This Row],[Column4]]*12.5%</f>
        <v>10.1875</v>
      </c>
      <c r="H240" s="4">
        <f>Table13[[#This Row],[Column3]]-Table13[[#This Row],[Column6]]</f>
        <v>0.8125</v>
      </c>
    </row>
    <row r="241" spans="1:17" x14ac:dyDescent="0.35">
      <c r="A241" s="45">
        <v>239</v>
      </c>
      <c r="B241" s="45" t="s">
        <v>3</v>
      </c>
      <c r="C241" s="45">
        <v>7</v>
      </c>
      <c r="D241" s="4">
        <v>12</v>
      </c>
      <c r="E241">
        <v>88</v>
      </c>
      <c r="F241" s="4">
        <f>Table13[[#This Row],[Column3]]/Table13[[#This Row],[Column4]]*100</f>
        <v>13.636363636363635</v>
      </c>
      <c r="G241">
        <f>Table13[[#This Row],[Column4]]*12.5%</f>
        <v>11</v>
      </c>
      <c r="H241" s="4">
        <f>Table13[[#This Row],[Column3]]-Table13[[#This Row],[Column6]]</f>
        <v>1</v>
      </c>
    </row>
    <row r="242" spans="1:17" x14ac:dyDescent="0.35">
      <c r="A242" s="45">
        <v>240</v>
      </c>
      <c r="B242" s="45" t="s">
        <v>3</v>
      </c>
      <c r="C242" s="45">
        <v>7</v>
      </c>
      <c r="D242" s="4">
        <v>7</v>
      </c>
      <c r="E242">
        <v>88</v>
      </c>
      <c r="F242" s="4">
        <f>Table13[[#This Row],[Column3]]/Table13[[#This Row],[Column4]]*100</f>
        <v>7.9545454545454541</v>
      </c>
      <c r="G242">
        <f>Table13[[#This Row],[Column4]]*12.5%</f>
        <v>11</v>
      </c>
      <c r="H242" s="4">
        <f>Table13[[#This Row],[Column3]]-Table13[[#This Row],[Column6]]</f>
        <v>-4</v>
      </c>
    </row>
    <row r="243" spans="1:17" x14ac:dyDescent="0.35">
      <c r="A243" s="45">
        <v>241</v>
      </c>
      <c r="B243" s="45" t="s">
        <v>3</v>
      </c>
      <c r="C243" s="45">
        <v>7</v>
      </c>
      <c r="D243" s="4">
        <v>15</v>
      </c>
      <c r="E243">
        <v>88</v>
      </c>
      <c r="F243" s="4">
        <f>Table13[[#This Row],[Column3]]/Table13[[#This Row],[Column4]]*100</f>
        <v>17.045454545454543</v>
      </c>
      <c r="G243">
        <f>Table13[[#This Row],[Column4]]*12.5%</f>
        <v>11</v>
      </c>
      <c r="H243" s="4">
        <f>Table13[[#This Row],[Column3]]-Table13[[#This Row],[Column6]]</f>
        <v>4</v>
      </c>
    </row>
    <row r="244" spans="1:17" x14ac:dyDescent="0.35">
      <c r="A244" s="45">
        <v>242</v>
      </c>
      <c r="B244" s="45" t="s">
        <v>2</v>
      </c>
      <c r="C244" s="45">
        <v>7</v>
      </c>
      <c r="D244" s="4">
        <v>9</v>
      </c>
      <c r="E244">
        <v>91.5</v>
      </c>
      <c r="F244" s="4">
        <f>Table13[[#This Row],[Column3]]/Table13[[#This Row],[Column4]]*100</f>
        <v>9.8360655737704921</v>
      </c>
      <c r="G244">
        <f>Table13[[#This Row],[Column4]]*12.5%</f>
        <v>11.4375</v>
      </c>
      <c r="H244" s="4">
        <f>Table13[[#This Row],[Column3]]-Table13[[#This Row],[Column6]]</f>
        <v>-2.4375</v>
      </c>
    </row>
    <row r="245" spans="1:17" x14ac:dyDescent="0.35">
      <c r="A245" s="45">
        <v>243</v>
      </c>
      <c r="B245" s="45" t="s">
        <v>3</v>
      </c>
      <c r="C245" s="45">
        <v>7</v>
      </c>
      <c r="D245" s="4">
        <v>12.5</v>
      </c>
      <c r="E245">
        <v>88</v>
      </c>
      <c r="F245" s="4">
        <f>Table13[[#This Row],[Column3]]/Table13[[#This Row],[Column4]]*100</f>
        <v>14.204545454545455</v>
      </c>
      <c r="G245">
        <f>Table13[[#This Row],[Column4]]*12.5%</f>
        <v>11</v>
      </c>
      <c r="H245" s="4">
        <f>Table13[[#This Row],[Column3]]-Table13[[#This Row],[Column6]]</f>
        <v>1.5</v>
      </c>
    </row>
    <row r="246" spans="1:17" x14ac:dyDescent="0.35">
      <c r="A246" s="45">
        <v>244</v>
      </c>
      <c r="B246" s="45" t="s">
        <v>3</v>
      </c>
      <c r="C246" s="45">
        <v>8</v>
      </c>
      <c r="D246" s="4">
        <v>16.5</v>
      </c>
      <c r="E246">
        <v>100</v>
      </c>
      <c r="F246" s="4">
        <f>Table13[[#This Row],[Column3]]/Table13[[#This Row],[Column4]]*100</f>
        <v>16.5</v>
      </c>
      <c r="G246">
        <f>Table13[[#This Row],[Column4]]*12.5%</f>
        <v>12.5</v>
      </c>
      <c r="H246" s="4">
        <f>Table13[[#This Row],[Column3]]-Table13[[#This Row],[Column6]]</f>
        <v>4</v>
      </c>
      <c r="J246" s="62"/>
      <c r="K246" s="62"/>
      <c r="L246" s="62"/>
      <c r="M246" s="62"/>
      <c r="N246" s="62"/>
      <c r="O246" s="62"/>
      <c r="P246" s="62"/>
      <c r="Q246" s="48" t="s">
        <v>83</v>
      </c>
    </row>
    <row r="247" spans="1:17" x14ac:dyDescent="0.35">
      <c r="A247" s="45">
        <v>245</v>
      </c>
      <c r="B247" s="45" t="s">
        <v>3</v>
      </c>
      <c r="C247" s="45">
        <v>8</v>
      </c>
      <c r="D247" s="4">
        <v>16.5</v>
      </c>
      <c r="E247">
        <v>100</v>
      </c>
      <c r="F247" s="4">
        <f>Table13[[#This Row],[Column3]]/Table13[[#This Row],[Column4]]*100</f>
        <v>16.5</v>
      </c>
      <c r="G247">
        <f>Table13[[#This Row],[Column4]]*12.5%</f>
        <v>12.5</v>
      </c>
      <c r="H247" s="4">
        <f>Table13[[#This Row],[Column3]]-Table13[[#This Row],[Column6]]</f>
        <v>4</v>
      </c>
      <c r="J247" s="62" t="s">
        <v>82</v>
      </c>
      <c r="K247" s="62"/>
      <c r="L247" s="62"/>
      <c r="M247" s="62"/>
      <c r="N247" s="62"/>
      <c r="O247" s="62"/>
      <c r="P247" s="62"/>
      <c r="Q247" s="28">
        <f>COUNTIF(H3:H316,"&gt;0")</f>
        <v>287</v>
      </c>
    </row>
    <row r="248" spans="1:17" x14ac:dyDescent="0.35">
      <c r="A248" s="45">
        <v>246</v>
      </c>
      <c r="B248" s="45" t="s">
        <v>3</v>
      </c>
      <c r="C248" s="45">
        <v>8</v>
      </c>
      <c r="D248" s="4">
        <v>11.5</v>
      </c>
      <c r="E248">
        <v>100</v>
      </c>
      <c r="F248" s="4">
        <f>Table13[[#This Row],[Column3]]/Table13[[#This Row],[Column4]]*100</f>
        <v>11.5</v>
      </c>
      <c r="G248">
        <f>Table13[[#This Row],[Column4]]*12.5%</f>
        <v>12.5</v>
      </c>
      <c r="H248" s="4">
        <f>Table13[[#This Row],[Column3]]-Table13[[#This Row],[Column6]]</f>
        <v>-1</v>
      </c>
      <c r="J248" s="62" t="s">
        <v>81</v>
      </c>
      <c r="K248" s="62"/>
      <c r="L248" s="62"/>
      <c r="M248" s="62"/>
      <c r="N248" s="62"/>
      <c r="O248" s="62"/>
      <c r="P248" s="62"/>
      <c r="Q248" s="28">
        <f>COUNTIF(H3:H316,"&lt;0")</f>
        <v>24</v>
      </c>
    </row>
    <row r="249" spans="1:17" x14ac:dyDescent="0.35">
      <c r="A249" s="45">
        <v>247</v>
      </c>
      <c r="B249" s="45" t="s">
        <v>3</v>
      </c>
      <c r="C249" s="45">
        <v>8</v>
      </c>
      <c r="D249" s="4">
        <v>10</v>
      </c>
      <c r="E249">
        <v>100</v>
      </c>
      <c r="F249" s="4">
        <f>Table13[[#This Row],[Column3]]/Table13[[#This Row],[Column4]]*100</f>
        <v>10</v>
      </c>
      <c r="G249">
        <f>Table13[[#This Row],[Column4]]*12.5%</f>
        <v>12.5</v>
      </c>
      <c r="H249" s="4">
        <f>Table13[[#This Row],[Column3]]-Table13[[#This Row],[Column6]]</f>
        <v>-2.5</v>
      </c>
      <c r="Q249" s="4">
        <f>SUM(Q247:Q248)</f>
        <v>311</v>
      </c>
    </row>
    <row r="250" spans="1:17" x14ac:dyDescent="0.35">
      <c r="A250" s="45">
        <v>248</v>
      </c>
      <c r="B250" s="45" t="s">
        <v>3</v>
      </c>
      <c r="C250" s="45">
        <v>7</v>
      </c>
      <c r="D250" s="4">
        <v>17</v>
      </c>
      <c r="E250">
        <v>88</v>
      </c>
      <c r="F250" s="4">
        <f>Table13[[#This Row],[Column3]]/Table13[[#This Row],[Column4]]*100</f>
        <v>19.318181818181817</v>
      </c>
      <c r="G250">
        <f>Table13[[#This Row],[Column4]]*12.5%</f>
        <v>11</v>
      </c>
      <c r="H250" s="4">
        <f>Table13[[#This Row],[Column3]]-Table13[[#This Row],[Column6]]</f>
        <v>6</v>
      </c>
    </row>
    <row r="251" spans="1:17" x14ac:dyDescent="0.35">
      <c r="A251" s="45">
        <v>249</v>
      </c>
      <c r="B251" s="45" t="s">
        <v>3</v>
      </c>
      <c r="C251" s="45">
        <v>8</v>
      </c>
      <c r="D251" s="4">
        <v>19</v>
      </c>
      <c r="E251">
        <v>100</v>
      </c>
      <c r="F251" s="4">
        <f>Table13[[#This Row],[Column3]]/Table13[[#This Row],[Column4]]*100</f>
        <v>19</v>
      </c>
      <c r="G251">
        <f>Table13[[#This Row],[Column4]]*12.5%</f>
        <v>12.5</v>
      </c>
      <c r="H251" s="4">
        <f>Table13[[#This Row],[Column3]]-Table13[[#This Row],[Column6]]</f>
        <v>6.5</v>
      </c>
    </row>
    <row r="252" spans="1:17" x14ac:dyDescent="0.35">
      <c r="A252" s="45">
        <v>250</v>
      </c>
      <c r="B252" s="45" t="s">
        <v>3</v>
      </c>
      <c r="C252" s="45">
        <v>8</v>
      </c>
      <c r="D252" s="4">
        <v>13</v>
      </c>
      <c r="E252">
        <v>100</v>
      </c>
      <c r="F252" s="4">
        <f>Table13[[#This Row],[Column3]]/Table13[[#This Row],[Column4]]*100</f>
        <v>13</v>
      </c>
      <c r="G252">
        <f>Table13[[#This Row],[Column4]]*12.5%</f>
        <v>12.5</v>
      </c>
      <c r="H252" s="4">
        <f>Table13[[#This Row],[Column3]]-Table13[[#This Row],[Column6]]</f>
        <v>0.5</v>
      </c>
    </row>
    <row r="253" spans="1:17" x14ac:dyDescent="0.35">
      <c r="A253" s="45">
        <v>251</v>
      </c>
      <c r="B253" s="45" t="s">
        <v>2</v>
      </c>
      <c r="C253" s="45">
        <v>6</v>
      </c>
      <c r="D253" s="4">
        <v>13</v>
      </c>
      <c r="E253">
        <v>81.5</v>
      </c>
      <c r="F253" s="4">
        <f>Table13[[#This Row],[Column3]]/Table13[[#This Row],[Column4]]*100</f>
        <v>15.950920245398773</v>
      </c>
      <c r="G253">
        <f>Table13[[#This Row],[Column4]]*12.5%</f>
        <v>10.1875</v>
      </c>
      <c r="H253" s="4">
        <f>Table13[[#This Row],[Column3]]-Table13[[#This Row],[Column6]]</f>
        <v>2.8125</v>
      </c>
    </row>
    <row r="254" spans="1:17" x14ac:dyDescent="0.35">
      <c r="A254" s="45">
        <v>252</v>
      </c>
      <c r="B254" s="45" t="s">
        <v>2</v>
      </c>
      <c r="C254" s="45">
        <v>6</v>
      </c>
      <c r="D254" s="4">
        <v>12</v>
      </c>
      <c r="E254">
        <v>81.5</v>
      </c>
      <c r="F254" s="4">
        <f>Table13[[#This Row],[Column3]]/Table13[[#This Row],[Column4]]*100</f>
        <v>14.723926380368098</v>
      </c>
      <c r="G254">
        <f>Table13[[#This Row],[Column4]]*12.5%</f>
        <v>10.1875</v>
      </c>
      <c r="H254" s="4">
        <f>Table13[[#This Row],[Column3]]-Table13[[#This Row],[Column6]]</f>
        <v>1.8125</v>
      </c>
    </row>
    <row r="255" spans="1:17" x14ac:dyDescent="0.35">
      <c r="A255" s="45">
        <v>253</v>
      </c>
      <c r="B255" s="45" t="s">
        <v>2</v>
      </c>
      <c r="C255" s="45">
        <v>6</v>
      </c>
      <c r="D255" s="4">
        <v>14</v>
      </c>
      <c r="E255">
        <v>81.5</v>
      </c>
      <c r="F255" s="4">
        <f>Table13[[#This Row],[Column3]]/Table13[[#This Row],[Column4]]*100</f>
        <v>17.177914110429448</v>
      </c>
      <c r="G255">
        <f>Table13[[#This Row],[Column4]]*12.5%</f>
        <v>10.1875</v>
      </c>
      <c r="H255" s="4">
        <f>Table13[[#This Row],[Column3]]-Table13[[#This Row],[Column6]]</f>
        <v>3.8125</v>
      </c>
    </row>
    <row r="256" spans="1:17" x14ac:dyDescent="0.35">
      <c r="A256" s="45">
        <v>254</v>
      </c>
      <c r="B256" s="45" t="s">
        <v>2</v>
      </c>
      <c r="C256" s="45">
        <v>6</v>
      </c>
      <c r="D256" s="4">
        <v>14</v>
      </c>
      <c r="E256">
        <v>81.5</v>
      </c>
      <c r="F256" s="4">
        <f>Table13[[#This Row],[Column3]]/Table13[[#This Row],[Column4]]*100</f>
        <v>17.177914110429448</v>
      </c>
      <c r="G256">
        <f>Table13[[#This Row],[Column4]]*12.5%</f>
        <v>10.1875</v>
      </c>
      <c r="H256" s="4">
        <f>Table13[[#This Row],[Column3]]-Table13[[#This Row],[Column6]]</f>
        <v>3.8125</v>
      </c>
    </row>
    <row r="257" spans="1:8" x14ac:dyDescent="0.35">
      <c r="A257" s="45">
        <v>255</v>
      </c>
      <c r="B257" s="45" t="s">
        <v>2</v>
      </c>
      <c r="C257" s="45">
        <v>6</v>
      </c>
      <c r="D257" s="4">
        <v>13</v>
      </c>
      <c r="E257">
        <v>81.5</v>
      </c>
      <c r="F257" s="4">
        <f>Table13[[#This Row],[Column3]]/Table13[[#This Row],[Column4]]*100</f>
        <v>15.950920245398773</v>
      </c>
      <c r="G257">
        <f>Table13[[#This Row],[Column4]]*12.5%</f>
        <v>10.1875</v>
      </c>
      <c r="H257" s="4">
        <f>Table13[[#This Row],[Column3]]-Table13[[#This Row],[Column6]]</f>
        <v>2.8125</v>
      </c>
    </row>
    <row r="258" spans="1:8" x14ac:dyDescent="0.35">
      <c r="A258" s="45">
        <v>256</v>
      </c>
      <c r="B258" s="45" t="s">
        <v>2</v>
      </c>
      <c r="C258" s="45">
        <v>6</v>
      </c>
      <c r="D258" s="4">
        <v>13</v>
      </c>
      <c r="E258">
        <v>81.5</v>
      </c>
      <c r="F258" s="4">
        <f>Table13[[#This Row],[Column3]]/Table13[[#This Row],[Column4]]*100</f>
        <v>15.950920245398773</v>
      </c>
      <c r="G258">
        <f>Table13[[#This Row],[Column4]]*12.5%</f>
        <v>10.1875</v>
      </c>
      <c r="H258" s="4">
        <f>Table13[[#This Row],[Column3]]-Table13[[#This Row],[Column6]]</f>
        <v>2.8125</v>
      </c>
    </row>
    <row r="259" spans="1:8" x14ac:dyDescent="0.35">
      <c r="A259" s="45">
        <v>257</v>
      </c>
      <c r="B259" s="45" t="s">
        <v>2</v>
      </c>
      <c r="C259" s="45">
        <v>8</v>
      </c>
      <c r="D259" s="4">
        <v>13</v>
      </c>
      <c r="E259">
        <v>101</v>
      </c>
      <c r="F259" s="4">
        <f>Table13[[#This Row],[Column3]]/Table13[[#This Row],[Column4]]*100</f>
        <v>12.871287128712872</v>
      </c>
      <c r="G259">
        <f>Table13[[#This Row],[Column4]]*12.5%</f>
        <v>12.625</v>
      </c>
      <c r="H259" s="4">
        <f>Table13[[#This Row],[Column3]]-Table13[[#This Row],[Column6]]</f>
        <v>0.375</v>
      </c>
    </row>
    <row r="260" spans="1:8" x14ac:dyDescent="0.35">
      <c r="A260" s="45">
        <v>258</v>
      </c>
      <c r="B260" s="45" t="s">
        <v>2</v>
      </c>
      <c r="C260" s="45">
        <v>7</v>
      </c>
      <c r="D260" s="4">
        <v>13</v>
      </c>
      <c r="E260">
        <v>91.5</v>
      </c>
      <c r="F260" s="4">
        <f>Table13[[#This Row],[Column3]]/Table13[[#This Row],[Column4]]*100</f>
        <v>14.207650273224044</v>
      </c>
      <c r="G260">
        <f>Table13[[#This Row],[Column4]]*12.5%</f>
        <v>11.4375</v>
      </c>
      <c r="H260" s="4">
        <f>Table13[[#This Row],[Column3]]-Table13[[#This Row],[Column6]]</f>
        <v>1.5625</v>
      </c>
    </row>
    <row r="261" spans="1:8" x14ac:dyDescent="0.35">
      <c r="A261" s="45">
        <v>259</v>
      </c>
      <c r="B261" s="45" t="s">
        <v>2</v>
      </c>
      <c r="C261" s="45">
        <v>6</v>
      </c>
      <c r="D261" s="4">
        <v>15</v>
      </c>
      <c r="E261">
        <v>81.5</v>
      </c>
      <c r="F261" s="4">
        <f>Table13[[#This Row],[Column3]]/Table13[[#This Row],[Column4]]*100</f>
        <v>18.404907975460123</v>
      </c>
      <c r="G261">
        <f>Table13[[#This Row],[Column4]]*12.5%</f>
        <v>10.1875</v>
      </c>
      <c r="H261" s="4">
        <f>Table13[[#This Row],[Column3]]-Table13[[#This Row],[Column6]]</f>
        <v>4.8125</v>
      </c>
    </row>
    <row r="262" spans="1:8" x14ac:dyDescent="0.35">
      <c r="A262" s="45">
        <v>260</v>
      </c>
      <c r="B262" s="45" t="s">
        <v>2</v>
      </c>
      <c r="C262" s="45">
        <v>8</v>
      </c>
      <c r="D262" s="4">
        <v>12</v>
      </c>
      <c r="E262">
        <v>101</v>
      </c>
      <c r="F262" s="4">
        <f>Table13[[#This Row],[Column3]]/Table13[[#This Row],[Column4]]*100</f>
        <v>11.881188118811881</v>
      </c>
      <c r="G262">
        <f>Table13[[#This Row],[Column4]]*12.5%</f>
        <v>12.625</v>
      </c>
      <c r="H262" s="4">
        <f>Table13[[#This Row],[Column3]]-Table13[[#This Row],[Column6]]</f>
        <v>-0.625</v>
      </c>
    </row>
    <row r="263" spans="1:8" x14ac:dyDescent="0.35">
      <c r="A263" s="45">
        <v>261</v>
      </c>
      <c r="B263" s="45" t="s">
        <v>2</v>
      </c>
      <c r="C263" s="45">
        <v>6</v>
      </c>
      <c r="D263" s="4">
        <v>9</v>
      </c>
      <c r="E263">
        <v>81.5</v>
      </c>
      <c r="F263" s="4">
        <f>Table13[[#This Row],[Column3]]/Table13[[#This Row],[Column4]]*100</f>
        <v>11.042944785276074</v>
      </c>
      <c r="G263">
        <f>Table13[[#This Row],[Column4]]*12.5%</f>
        <v>10.1875</v>
      </c>
      <c r="H263" s="4">
        <f>Table13[[#This Row],[Column3]]-Table13[[#This Row],[Column6]]</f>
        <v>-1.1875</v>
      </c>
    </row>
    <row r="264" spans="1:8" x14ac:dyDescent="0.35">
      <c r="A264" s="45">
        <v>262</v>
      </c>
      <c r="B264" s="45" t="s">
        <v>2</v>
      </c>
      <c r="C264" s="45">
        <v>6</v>
      </c>
      <c r="D264" s="4">
        <v>13</v>
      </c>
      <c r="E264">
        <v>81.5</v>
      </c>
      <c r="F264" s="4">
        <f>Table13[[#This Row],[Column3]]/Table13[[#This Row],[Column4]]*100</f>
        <v>15.950920245398773</v>
      </c>
      <c r="G264">
        <f>Table13[[#This Row],[Column4]]*12.5%</f>
        <v>10.1875</v>
      </c>
      <c r="H264" s="4">
        <f>Table13[[#This Row],[Column3]]-Table13[[#This Row],[Column6]]</f>
        <v>2.8125</v>
      </c>
    </row>
    <row r="265" spans="1:8" x14ac:dyDescent="0.35">
      <c r="A265" s="45">
        <v>263</v>
      </c>
      <c r="B265" s="45" t="s">
        <v>2</v>
      </c>
      <c r="C265" s="45">
        <v>6</v>
      </c>
      <c r="D265" s="4">
        <v>15</v>
      </c>
      <c r="E265">
        <v>81.5</v>
      </c>
      <c r="F265" s="4">
        <f>Table13[[#This Row],[Column3]]/Table13[[#This Row],[Column4]]*100</f>
        <v>18.404907975460123</v>
      </c>
      <c r="G265">
        <f>Table13[[#This Row],[Column4]]*12.5%</f>
        <v>10.1875</v>
      </c>
      <c r="H265" s="4">
        <f>Table13[[#This Row],[Column3]]-Table13[[#This Row],[Column6]]</f>
        <v>4.8125</v>
      </c>
    </row>
    <row r="266" spans="1:8" x14ac:dyDescent="0.35">
      <c r="A266" s="45">
        <v>264</v>
      </c>
      <c r="B266" s="45" t="s">
        <v>2</v>
      </c>
      <c r="C266" s="45">
        <v>7</v>
      </c>
      <c r="D266" s="4">
        <v>11</v>
      </c>
      <c r="E266">
        <v>91.5</v>
      </c>
      <c r="F266" s="4">
        <f>Table13[[#This Row],[Column3]]/Table13[[#This Row],[Column4]]*100</f>
        <v>12.021857923497267</v>
      </c>
      <c r="G266">
        <f>Table13[[#This Row],[Column4]]*12.5%</f>
        <v>11.4375</v>
      </c>
      <c r="H266" s="4">
        <f>Table13[[#This Row],[Column3]]-Table13[[#This Row],[Column6]]</f>
        <v>-0.4375</v>
      </c>
    </row>
    <row r="267" spans="1:8" x14ac:dyDescent="0.35">
      <c r="A267" s="45">
        <v>265</v>
      </c>
      <c r="B267" s="45" t="s">
        <v>2</v>
      </c>
      <c r="C267" s="45">
        <v>7</v>
      </c>
      <c r="D267" s="4">
        <v>13</v>
      </c>
      <c r="E267">
        <v>91.5</v>
      </c>
      <c r="F267" s="4">
        <f>Table13[[#This Row],[Column3]]/Table13[[#This Row],[Column4]]*100</f>
        <v>14.207650273224044</v>
      </c>
      <c r="G267">
        <f>Table13[[#This Row],[Column4]]*12.5%</f>
        <v>11.4375</v>
      </c>
      <c r="H267" s="4">
        <f>Table13[[#This Row],[Column3]]-Table13[[#This Row],[Column6]]</f>
        <v>1.5625</v>
      </c>
    </row>
    <row r="268" spans="1:8" x14ac:dyDescent="0.35">
      <c r="A268" s="45">
        <v>266</v>
      </c>
      <c r="B268" s="45" t="s">
        <v>3</v>
      </c>
      <c r="C268" s="45">
        <v>7</v>
      </c>
      <c r="D268" s="4">
        <v>13</v>
      </c>
      <c r="E268">
        <v>88</v>
      </c>
      <c r="F268" s="4">
        <f>Table13[[#This Row],[Column3]]/Table13[[#This Row],[Column4]]*100</f>
        <v>14.772727272727273</v>
      </c>
      <c r="G268">
        <f>Table13[[#This Row],[Column4]]*12.5%</f>
        <v>11</v>
      </c>
      <c r="H268" s="4">
        <f>Table13[[#This Row],[Column3]]-Table13[[#This Row],[Column6]]</f>
        <v>2</v>
      </c>
    </row>
    <row r="269" spans="1:8" x14ac:dyDescent="0.35">
      <c r="A269" s="45">
        <v>267</v>
      </c>
      <c r="B269" s="45" t="s">
        <v>2</v>
      </c>
      <c r="C269" s="45">
        <v>7</v>
      </c>
      <c r="D269" s="4">
        <v>8</v>
      </c>
      <c r="E269">
        <v>91.5</v>
      </c>
      <c r="F269" s="4">
        <f>Table13[[#This Row],[Column3]]/Table13[[#This Row],[Column4]]*100</f>
        <v>8.7431693989071047</v>
      </c>
      <c r="G269">
        <f>Table13[[#This Row],[Column4]]*12.5%</f>
        <v>11.4375</v>
      </c>
      <c r="H269" s="4">
        <f>Table13[[#This Row],[Column3]]-Table13[[#This Row],[Column6]]</f>
        <v>-3.4375</v>
      </c>
    </row>
    <row r="270" spans="1:8" x14ac:dyDescent="0.35">
      <c r="A270" s="45">
        <v>268</v>
      </c>
      <c r="B270" s="45" t="s">
        <v>2</v>
      </c>
      <c r="C270" s="45">
        <v>8</v>
      </c>
      <c r="D270" s="4">
        <v>17</v>
      </c>
      <c r="E270">
        <v>101</v>
      </c>
      <c r="F270" s="4">
        <f>Table13[[#This Row],[Column3]]/Table13[[#This Row],[Column4]]*100</f>
        <v>16.831683168316832</v>
      </c>
      <c r="G270">
        <f>Table13[[#This Row],[Column4]]*12.5%</f>
        <v>12.625</v>
      </c>
      <c r="H270" s="4">
        <f>Table13[[#This Row],[Column3]]-Table13[[#This Row],[Column6]]</f>
        <v>4.375</v>
      </c>
    </row>
    <row r="271" spans="1:8" x14ac:dyDescent="0.35">
      <c r="A271" s="45">
        <v>269</v>
      </c>
      <c r="B271" s="45" t="s">
        <v>2</v>
      </c>
      <c r="C271" s="45">
        <v>8</v>
      </c>
      <c r="D271" s="4">
        <v>12</v>
      </c>
      <c r="E271">
        <v>101</v>
      </c>
      <c r="F271" s="4">
        <f>Table13[[#This Row],[Column3]]/Table13[[#This Row],[Column4]]*100</f>
        <v>11.881188118811881</v>
      </c>
      <c r="G271">
        <f>Table13[[#This Row],[Column4]]*12.5%</f>
        <v>12.625</v>
      </c>
      <c r="H271" s="4">
        <f>Table13[[#This Row],[Column3]]-Table13[[#This Row],[Column6]]</f>
        <v>-0.625</v>
      </c>
    </row>
    <row r="272" spans="1:8" x14ac:dyDescent="0.35">
      <c r="A272" s="45">
        <v>270</v>
      </c>
      <c r="B272" s="45" t="s">
        <v>3</v>
      </c>
      <c r="C272" s="45">
        <v>8</v>
      </c>
      <c r="D272" s="4">
        <v>13</v>
      </c>
      <c r="E272">
        <v>100</v>
      </c>
      <c r="F272" s="4">
        <f>Table13[[#This Row],[Column3]]/Table13[[#This Row],[Column4]]*100</f>
        <v>13</v>
      </c>
      <c r="G272">
        <f>Table13[[#This Row],[Column4]]*12.5%</f>
        <v>12.5</v>
      </c>
      <c r="H272" s="4">
        <f>Table13[[#This Row],[Column3]]-Table13[[#This Row],[Column6]]</f>
        <v>0.5</v>
      </c>
    </row>
    <row r="273" spans="1:8" x14ac:dyDescent="0.35">
      <c r="A273" s="45">
        <v>271</v>
      </c>
      <c r="B273" s="45" t="s">
        <v>3</v>
      </c>
      <c r="C273" s="45">
        <v>7</v>
      </c>
      <c r="D273" s="4">
        <v>18</v>
      </c>
      <c r="E273">
        <v>88</v>
      </c>
      <c r="F273" s="4">
        <f>Table13[[#This Row],[Column3]]/Table13[[#This Row],[Column4]]*100</f>
        <v>20.454545454545457</v>
      </c>
      <c r="G273">
        <f>Table13[[#This Row],[Column4]]*12.5%</f>
        <v>11</v>
      </c>
      <c r="H273" s="4">
        <f>Table13[[#This Row],[Column3]]-Table13[[#This Row],[Column6]]</f>
        <v>7</v>
      </c>
    </row>
    <row r="274" spans="1:8" x14ac:dyDescent="0.35">
      <c r="A274" s="45">
        <v>272</v>
      </c>
      <c r="B274" s="45" t="s">
        <v>2</v>
      </c>
      <c r="C274" s="45">
        <v>8</v>
      </c>
      <c r="D274" s="4">
        <v>27</v>
      </c>
      <c r="E274">
        <v>101</v>
      </c>
      <c r="F274" s="4">
        <f>Table13[[#This Row],[Column3]]/Table13[[#This Row],[Column4]]*100</f>
        <v>26.732673267326735</v>
      </c>
      <c r="G274">
        <f>Table13[[#This Row],[Column4]]*12.5%</f>
        <v>12.625</v>
      </c>
      <c r="H274" s="4">
        <f>Table13[[#This Row],[Column3]]-Table13[[#This Row],[Column6]]</f>
        <v>14.375</v>
      </c>
    </row>
    <row r="275" spans="1:8" x14ac:dyDescent="0.35">
      <c r="A275" s="45">
        <v>273</v>
      </c>
      <c r="B275" s="45" t="s">
        <v>2</v>
      </c>
      <c r="C275" s="45">
        <v>8</v>
      </c>
      <c r="D275" s="4">
        <v>17</v>
      </c>
      <c r="E275">
        <v>101</v>
      </c>
      <c r="F275" s="4">
        <f>Table13[[#This Row],[Column3]]/Table13[[#This Row],[Column4]]*100</f>
        <v>16.831683168316832</v>
      </c>
      <c r="G275">
        <f>Table13[[#This Row],[Column4]]*12.5%</f>
        <v>12.625</v>
      </c>
      <c r="H275" s="4">
        <f>Table13[[#This Row],[Column3]]-Table13[[#This Row],[Column6]]</f>
        <v>4.375</v>
      </c>
    </row>
    <row r="276" spans="1:8" x14ac:dyDescent="0.35">
      <c r="A276" s="45">
        <v>274</v>
      </c>
      <c r="B276" s="45" t="s">
        <v>2</v>
      </c>
      <c r="C276" s="45">
        <v>8</v>
      </c>
      <c r="D276" s="4">
        <v>12</v>
      </c>
      <c r="E276">
        <v>101</v>
      </c>
      <c r="F276" s="4">
        <f>Table13[[#This Row],[Column3]]/Table13[[#This Row],[Column4]]*100</f>
        <v>11.881188118811881</v>
      </c>
      <c r="G276">
        <f>Table13[[#This Row],[Column4]]*12.5%</f>
        <v>12.625</v>
      </c>
      <c r="H276" s="4">
        <f>Table13[[#This Row],[Column3]]-Table13[[#This Row],[Column6]]</f>
        <v>-0.625</v>
      </c>
    </row>
    <row r="277" spans="1:8" x14ac:dyDescent="0.35">
      <c r="A277" s="45">
        <v>275</v>
      </c>
      <c r="B277" s="45" t="s">
        <v>3</v>
      </c>
      <c r="C277" s="45">
        <v>8</v>
      </c>
      <c r="D277" s="4">
        <v>13</v>
      </c>
      <c r="E277">
        <v>100</v>
      </c>
      <c r="F277" s="4">
        <f>Table13[[#This Row],[Column3]]/Table13[[#This Row],[Column4]]*100</f>
        <v>13</v>
      </c>
      <c r="G277">
        <f>Table13[[#This Row],[Column4]]*12.5%</f>
        <v>12.5</v>
      </c>
      <c r="H277" s="4">
        <f>Table13[[#This Row],[Column3]]-Table13[[#This Row],[Column6]]</f>
        <v>0.5</v>
      </c>
    </row>
    <row r="278" spans="1:8" x14ac:dyDescent="0.35">
      <c r="A278" s="45">
        <v>276</v>
      </c>
      <c r="B278" s="45" t="s">
        <v>3</v>
      </c>
      <c r="C278" s="45">
        <v>7</v>
      </c>
      <c r="D278" s="4">
        <v>18</v>
      </c>
      <c r="E278">
        <v>88</v>
      </c>
      <c r="F278" s="4">
        <f>Table13[[#This Row],[Column3]]/Table13[[#This Row],[Column4]]*100</f>
        <v>20.454545454545457</v>
      </c>
      <c r="G278">
        <f>Table13[[#This Row],[Column4]]*12.5%</f>
        <v>11</v>
      </c>
      <c r="H278" s="4">
        <f>Table13[[#This Row],[Column3]]-Table13[[#This Row],[Column6]]</f>
        <v>7</v>
      </c>
    </row>
    <row r="279" spans="1:8" x14ac:dyDescent="0.35">
      <c r="A279" s="45">
        <v>277</v>
      </c>
      <c r="B279" s="45" t="s">
        <v>2</v>
      </c>
      <c r="C279" s="45">
        <v>8</v>
      </c>
      <c r="D279" s="4">
        <v>27</v>
      </c>
      <c r="E279">
        <v>101</v>
      </c>
      <c r="F279" s="4">
        <f>Table13[[#This Row],[Column3]]/Table13[[#This Row],[Column4]]*100</f>
        <v>26.732673267326735</v>
      </c>
      <c r="G279">
        <f>Table13[[#This Row],[Column4]]*12.5%</f>
        <v>12.625</v>
      </c>
      <c r="H279" s="4">
        <f>Table13[[#This Row],[Column3]]-Table13[[#This Row],[Column6]]</f>
        <v>14.375</v>
      </c>
    </row>
    <row r="280" spans="1:8" x14ac:dyDescent="0.35">
      <c r="A280" s="45">
        <v>278</v>
      </c>
      <c r="B280" s="45" t="s">
        <v>2</v>
      </c>
      <c r="C280" s="45">
        <v>8</v>
      </c>
      <c r="D280" s="4">
        <v>17</v>
      </c>
      <c r="E280">
        <v>101</v>
      </c>
      <c r="F280" s="4">
        <f>Table13[[#This Row],[Column3]]/Table13[[#This Row],[Column4]]*100</f>
        <v>16.831683168316832</v>
      </c>
      <c r="G280">
        <f>Table13[[#This Row],[Column4]]*12.5%</f>
        <v>12.625</v>
      </c>
      <c r="H280" s="4">
        <f>Table13[[#This Row],[Column3]]-Table13[[#This Row],[Column6]]</f>
        <v>4.375</v>
      </c>
    </row>
    <row r="281" spans="1:8" x14ac:dyDescent="0.35">
      <c r="A281" s="45">
        <v>279</v>
      </c>
      <c r="B281" s="45" t="s">
        <v>2</v>
      </c>
      <c r="C281" s="45">
        <v>6</v>
      </c>
      <c r="D281" s="4">
        <v>14</v>
      </c>
      <c r="E281">
        <v>81.5</v>
      </c>
      <c r="F281" s="4">
        <f>Table13[[#This Row],[Column3]]/Table13[[#This Row],[Column4]]*100</f>
        <v>17.177914110429448</v>
      </c>
      <c r="G281">
        <f>Table13[[#This Row],[Column4]]*12.5%</f>
        <v>10.1875</v>
      </c>
      <c r="H281" s="4">
        <f>Table13[[#This Row],[Column3]]-Table13[[#This Row],[Column6]]</f>
        <v>3.8125</v>
      </c>
    </row>
    <row r="282" spans="1:8" x14ac:dyDescent="0.35">
      <c r="A282" s="45">
        <v>280</v>
      </c>
      <c r="B282" s="45" t="s">
        <v>3</v>
      </c>
      <c r="C282" s="45">
        <v>6</v>
      </c>
      <c r="D282" s="4">
        <v>7</v>
      </c>
      <c r="E282">
        <v>78.5</v>
      </c>
      <c r="F282" s="4">
        <f>Table13[[#This Row],[Column3]]/Table13[[#This Row],[Column4]]*100</f>
        <v>8.9171974522292992</v>
      </c>
      <c r="G282">
        <f>Table13[[#This Row],[Column4]]*12.5%</f>
        <v>9.8125</v>
      </c>
      <c r="H282" s="4">
        <f>Table13[[#This Row],[Column3]]-Table13[[#This Row],[Column6]]</f>
        <v>-2.8125</v>
      </c>
    </row>
    <row r="283" spans="1:8" x14ac:dyDescent="0.35">
      <c r="A283" s="45">
        <v>281</v>
      </c>
      <c r="B283" s="45" t="s">
        <v>3</v>
      </c>
      <c r="C283" s="45">
        <v>7</v>
      </c>
      <c r="D283" s="4">
        <v>15</v>
      </c>
      <c r="E283">
        <v>88</v>
      </c>
      <c r="F283" s="4">
        <f>Table13[[#This Row],[Column3]]/Table13[[#This Row],[Column4]]*100</f>
        <v>17.045454545454543</v>
      </c>
      <c r="G283">
        <f>Table13[[#This Row],[Column4]]*12.5%</f>
        <v>11</v>
      </c>
      <c r="H283" s="4">
        <f>Table13[[#This Row],[Column3]]-Table13[[#This Row],[Column6]]</f>
        <v>4</v>
      </c>
    </row>
    <row r="284" spans="1:8" x14ac:dyDescent="0.35">
      <c r="A284" s="45">
        <v>282</v>
      </c>
      <c r="B284" s="45" t="s">
        <v>3</v>
      </c>
      <c r="C284" s="45">
        <v>7</v>
      </c>
      <c r="D284" s="4">
        <v>11</v>
      </c>
      <c r="E284">
        <v>88</v>
      </c>
      <c r="F284" s="4">
        <f>Table13[[#This Row],[Column3]]/Table13[[#This Row],[Column4]]*100</f>
        <v>12.5</v>
      </c>
      <c r="G284">
        <f>Table13[[#This Row],[Column4]]*12.5%</f>
        <v>11</v>
      </c>
      <c r="H284" s="4">
        <f>Table13[[#This Row],[Column3]]-Table13[[#This Row],[Column6]]</f>
        <v>0</v>
      </c>
    </row>
    <row r="285" spans="1:8" x14ac:dyDescent="0.35">
      <c r="A285" s="45">
        <v>283</v>
      </c>
      <c r="B285" s="45" t="s">
        <v>2</v>
      </c>
      <c r="C285" s="45">
        <v>6</v>
      </c>
      <c r="D285" s="4">
        <v>16</v>
      </c>
      <c r="E285">
        <v>81.5</v>
      </c>
      <c r="F285" s="4">
        <f>Table13[[#This Row],[Column3]]/Table13[[#This Row],[Column4]]*100</f>
        <v>19.631901840490798</v>
      </c>
      <c r="G285">
        <f>Table13[[#This Row],[Column4]]*12.5%</f>
        <v>10.1875</v>
      </c>
      <c r="H285" s="4">
        <f>Table13[[#This Row],[Column3]]-Table13[[#This Row],[Column6]]</f>
        <v>5.8125</v>
      </c>
    </row>
    <row r="286" spans="1:8" x14ac:dyDescent="0.35">
      <c r="A286" s="45">
        <v>284</v>
      </c>
      <c r="B286" s="45" t="s">
        <v>3</v>
      </c>
      <c r="C286" s="45">
        <v>6</v>
      </c>
      <c r="D286" s="4">
        <v>14</v>
      </c>
      <c r="E286">
        <v>78.5</v>
      </c>
      <c r="F286" s="4">
        <f>Table13[[#This Row],[Column3]]/Table13[[#This Row],[Column4]]*100</f>
        <v>17.834394904458598</v>
      </c>
      <c r="G286">
        <f>Table13[[#This Row],[Column4]]*12.5%</f>
        <v>9.8125</v>
      </c>
      <c r="H286" s="4">
        <f>Table13[[#This Row],[Column3]]-Table13[[#This Row],[Column6]]</f>
        <v>4.1875</v>
      </c>
    </row>
    <row r="287" spans="1:8" x14ac:dyDescent="0.35">
      <c r="A287" s="45">
        <v>285</v>
      </c>
      <c r="B287" s="45" t="s">
        <v>2</v>
      </c>
      <c r="C287" s="45">
        <v>6</v>
      </c>
      <c r="D287" s="4">
        <v>12</v>
      </c>
      <c r="E287">
        <v>81.5</v>
      </c>
      <c r="F287" s="4">
        <f>Table13[[#This Row],[Column3]]/Table13[[#This Row],[Column4]]*100</f>
        <v>14.723926380368098</v>
      </c>
      <c r="G287">
        <f>Table13[[#This Row],[Column4]]*12.5%</f>
        <v>10.1875</v>
      </c>
      <c r="H287" s="4">
        <f>Table13[[#This Row],[Column3]]-Table13[[#This Row],[Column6]]</f>
        <v>1.8125</v>
      </c>
    </row>
    <row r="288" spans="1:8" x14ac:dyDescent="0.35">
      <c r="A288" s="45">
        <v>286</v>
      </c>
      <c r="B288" s="45" t="s">
        <v>3</v>
      </c>
      <c r="C288" s="45">
        <v>7</v>
      </c>
      <c r="D288" s="4">
        <v>15</v>
      </c>
      <c r="E288">
        <v>88</v>
      </c>
      <c r="F288" s="4">
        <f>Table13[[#This Row],[Column3]]/Table13[[#This Row],[Column4]]*100</f>
        <v>17.045454545454543</v>
      </c>
      <c r="G288">
        <f>Table13[[#This Row],[Column4]]*12.5%</f>
        <v>11</v>
      </c>
      <c r="H288" s="4">
        <f>Table13[[#This Row],[Column3]]-Table13[[#This Row],[Column6]]</f>
        <v>4</v>
      </c>
    </row>
    <row r="289" spans="1:10" x14ac:dyDescent="0.35">
      <c r="A289" s="45">
        <v>287</v>
      </c>
      <c r="B289" s="45" t="s">
        <v>3</v>
      </c>
      <c r="C289" s="45">
        <v>8</v>
      </c>
      <c r="D289" s="4">
        <v>9</v>
      </c>
      <c r="E289">
        <v>100</v>
      </c>
      <c r="F289" s="4">
        <f>Table13[[#This Row],[Column3]]/Table13[[#This Row],[Column4]]*100</f>
        <v>9</v>
      </c>
      <c r="G289">
        <f>Table13[[#This Row],[Column4]]*12.5%</f>
        <v>12.5</v>
      </c>
      <c r="H289" s="4">
        <f>Table13[[#This Row],[Column3]]-Table13[[#This Row],[Column6]]</f>
        <v>-3.5</v>
      </c>
    </row>
    <row r="290" spans="1:10" x14ac:dyDescent="0.35">
      <c r="A290" s="45">
        <v>288</v>
      </c>
      <c r="B290" s="45" t="s">
        <v>3</v>
      </c>
      <c r="C290" s="45">
        <v>8</v>
      </c>
      <c r="D290" s="4">
        <v>9</v>
      </c>
      <c r="E290">
        <v>100</v>
      </c>
      <c r="F290" s="4">
        <f>Table13[[#This Row],[Column3]]/Table13[[#This Row],[Column4]]*100</f>
        <v>9</v>
      </c>
      <c r="G290">
        <f>Table13[[#This Row],[Column4]]*12.5%</f>
        <v>12.5</v>
      </c>
      <c r="H290" s="4">
        <f>Table13[[#This Row],[Column3]]-Table13[[#This Row],[Column6]]</f>
        <v>-3.5</v>
      </c>
    </row>
    <row r="291" spans="1:10" x14ac:dyDescent="0.35">
      <c r="A291" s="45">
        <v>289</v>
      </c>
      <c r="B291" s="45" t="s">
        <v>2</v>
      </c>
      <c r="C291" s="45">
        <v>6</v>
      </c>
      <c r="D291" s="4">
        <v>11</v>
      </c>
      <c r="E291">
        <v>81.5</v>
      </c>
      <c r="F291" s="4">
        <f>Table13[[#This Row],[Column3]]/Table13[[#This Row],[Column4]]*100</f>
        <v>13.496932515337424</v>
      </c>
      <c r="G291">
        <f>Table13[[#This Row],[Column4]]*12.5%</f>
        <v>10.1875</v>
      </c>
      <c r="H291" s="4">
        <f>Table13[[#This Row],[Column3]]-Table13[[#This Row],[Column6]]</f>
        <v>0.8125</v>
      </c>
    </row>
    <row r="292" spans="1:10" x14ac:dyDescent="0.35">
      <c r="A292" s="45">
        <v>290</v>
      </c>
      <c r="B292" s="45" t="s">
        <v>3</v>
      </c>
      <c r="C292" s="45">
        <v>6</v>
      </c>
      <c r="D292" s="4">
        <v>11</v>
      </c>
      <c r="E292">
        <v>78.5</v>
      </c>
      <c r="F292" s="4">
        <f>Table13[[#This Row],[Column3]]/Table13[[#This Row],[Column4]]*100</f>
        <v>14.012738853503185</v>
      </c>
      <c r="G292">
        <f>Table13[[#This Row],[Column4]]*12.5%</f>
        <v>9.8125</v>
      </c>
      <c r="H292" s="4">
        <f>Table13[[#This Row],[Column3]]-Table13[[#This Row],[Column6]]</f>
        <v>1.1875</v>
      </c>
    </row>
    <row r="293" spans="1:10" x14ac:dyDescent="0.35">
      <c r="A293" s="45">
        <v>291</v>
      </c>
      <c r="B293" s="45" t="s">
        <v>2</v>
      </c>
      <c r="C293" s="45">
        <v>6</v>
      </c>
      <c r="D293" s="4">
        <v>11</v>
      </c>
      <c r="E293">
        <v>81.5</v>
      </c>
      <c r="F293" s="4">
        <f>Table13[[#This Row],[Column3]]/Table13[[#This Row],[Column4]]*100</f>
        <v>13.496932515337424</v>
      </c>
      <c r="G293">
        <f>Table13[[#This Row],[Column4]]*12.5%</f>
        <v>10.1875</v>
      </c>
      <c r="H293" s="4">
        <f>Table13[[#This Row],[Column3]]-Table13[[#This Row],[Column6]]</f>
        <v>0.8125</v>
      </c>
    </row>
    <row r="294" spans="1:10" x14ac:dyDescent="0.35">
      <c r="A294" s="45">
        <v>292</v>
      </c>
      <c r="B294" s="45" t="s">
        <v>3</v>
      </c>
      <c r="C294" s="45">
        <v>6</v>
      </c>
      <c r="D294" s="4">
        <v>11</v>
      </c>
      <c r="E294">
        <v>78.5</v>
      </c>
      <c r="F294" s="4">
        <f>Table13[[#This Row],[Column3]]/Table13[[#This Row],[Column4]]*100</f>
        <v>14.012738853503185</v>
      </c>
      <c r="G294">
        <f>Table13[[#This Row],[Column4]]*12.5%</f>
        <v>9.8125</v>
      </c>
      <c r="H294" s="4">
        <f>Table13[[#This Row],[Column3]]-Table13[[#This Row],[Column6]]</f>
        <v>1.1875</v>
      </c>
    </row>
    <row r="295" spans="1:10" x14ac:dyDescent="0.35">
      <c r="A295" s="45">
        <v>293</v>
      </c>
      <c r="B295" s="45" t="s">
        <v>3</v>
      </c>
      <c r="C295" s="45">
        <v>6</v>
      </c>
      <c r="D295" s="4">
        <v>11</v>
      </c>
      <c r="E295">
        <v>78.5</v>
      </c>
      <c r="F295" s="4">
        <f>Table13[[#This Row],[Column3]]/Table13[[#This Row],[Column4]]*100</f>
        <v>14.012738853503185</v>
      </c>
      <c r="G295">
        <f>Table13[[#This Row],[Column4]]*12.5%</f>
        <v>9.8125</v>
      </c>
      <c r="H295" s="4">
        <f>Table13[[#This Row],[Column3]]-Table13[[#This Row],[Column6]]</f>
        <v>1.1875</v>
      </c>
    </row>
    <row r="296" spans="1:10" x14ac:dyDescent="0.35">
      <c r="A296" s="45">
        <v>294</v>
      </c>
      <c r="B296" s="45" t="s">
        <v>2</v>
      </c>
      <c r="C296" s="45">
        <v>8</v>
      </c>
      <c r="D296" s="4">
        <v>14</v>
      </c>
      <c r="E296">
        <v>101</v>
      </c>
      <c r="F296" s="4">
        <f>Table13[[#This Row],[Column3]]/Table13[[#This Row],[Column4]]*100</f>
        <v>13.861386138613863</v>
      </c>
      <c r="G296">
        <f>Table13[[#This Row],[Column4]]*12.5%</f>
        <v>12.625</v>
      </c>
      <c r="H296" s="4">
        <f>Table13[[#This Row],[Column3]]-Table13[[#This Row],[Column6]]</f>
        <v>1.375</v>
      </c>
    </row>
    <row r="297" spans="1:10" x14ac:dyDescent="0.35">
      <c r="A297" s="45">
        <v>295</v>
      </c>
      <c r="B297" s="45" t="s">
        <v>2</v>
      </c>
      <c r="C297" s="45">
        <v>8</v>
      </c>
      <c r="D297" s="4">
        <v>15</v>
      </c>
      <c r="E297">
        <v>101</v>
      </c>
      <c r="F297" s="4">
        <f>Table13[[#This Row],[Column3]]/Table13[[#This Row],[Column4]]*100</f>
        <v>14.85148514851485</v>
      </c>
      <c r="G297">
        <f>Table13[[#This Row],[Column4]]*12.5%</f>
        <v>12.625</v>
      </c>
      <c r="H297" s="4">
        <f>Table13[[#This Row],[Column3]]-Table13[[#This Row],[Column6]]</f>
        <v>2.375</v>
      </c>
    </row>
    <row r="298" spans="1:10" x14ac:dyDescent="0.35">
      <c r="A298" s="45">
        <v>296</v>
      </c>
      <c r="B298" s="45" t="s">
        <v>2</v>
      </c>
      <c r="C298" s="45">
        <v>6</v>
      </c>
      <c r="D298" s="4">
        <v>17</v>
      </c>
      <c r="E298">
        <v>81.5</v>
      </c>
      <c r="F298" s="4">
        <f>Table13[[#This Row],[Column3]]/Table13[[#This Row],[Column4]]*100</f>
        <v>20.858895705521473</v>
      </c>
      <c r="G298">
        <f>Table13[[#This Row],[Column4]]*12.5%</f>
        <v>10.1875</v>
      </c>
      <c r="H298" s="4">
        <f>Table13[[#This Row],[Column3]]-Table13[[#This Row],[Column6]]</f>
        <v>6.8125</v>
      </c>
    </row>
    <row r="299" spans="1:10" x14ac:dyDescent="0.35">
      <c r="A299" s="45">
        <v>297</v>
      </c>
      <c r="B299" s="45" t="s">
        <v>2</v>
      </c>
      <c r="C299" s="45">
        <v>6</v>
      </c>
      <c r="D299" s="4">
        <v>16</v>
      </c>
      <c r="E299">
        <v>81.5</v>
      </c>
      <c r="F299" s="4">
        <f>Table13[[#This Row],[Column3]]/Table13[[#This Row],[Column4]]*100</f>
        <v>19.631901840490798</v>
      </c>
      <c r="G299">
        <f>Table13[[#This Row],[Column4]]*12.5%</f>
        <v>10.1875</v>
      </c>
      <c r="H299" s="4">
        <f>Table13[[#This Row],[Column3]]-Table13[[#This Row],[Column6]]</f>
        <v>5.8125</v>
      </c>
    </row>
    <row r="300" spans="1:10" x14ac:dyDescent="0.35">
      <c r="A300" s="45">
        <v>298</v>
      </c>
      <c r="B300" s="45" t="s">
        <v>2</v>
      </c>
      <c r="C300" s="45">
        <v>8</v>
      </c>
      <c r="D300" s="4">
        <v>21</v>
      </c>
      <c r="E300">
        <v>101</v>
      </c>
      <c r="F300" s="4">
        <f>Table13[[#This Row],[Column3]]/Table13[[#This Row],[Column4]]*100</f>
        <v>20.792079207920793</v>
      </c>
      <c r="G300">
        <f>Table13[[#This Row],[Column4]]*12.5%</f>
        <v>12.625</v>
      </c>
      <c r="H300" s="4">
        <f>Table13[[#This Row],[Column3]]-Table13[[#This Row],[Column6]]</f>
        <v>8.375</v>
      </c>
    </row>
    <row r="301" spans="1:10" x14ac:dyDescent="0.35">
      <c r="A301" s="45">
        <v>299</v>
      </c>
      <c r="B301" s="45" t="s">
        <v>2</v>
      </c>
      <c r="C301" s="45">
        <v>7</v>
      </c>
      <c r="D301" s="4">
        <v>20</v>
      </c>
      <c r="E301">
        <v>91.5</v>
      </c>
      <c r="F301" s="4">
        <f>Table13[[#This Row],[Column3]]/Table13[[#This Row],[Column4]]*100</f>
        <v>21.857923497267759</v>
      </c>
      <c r="G301">
        <f>Table13[[#This Row],[Column4]]*12.5%</f>
        <v>11.4375</v>
      </c>
      <c r="H301" s="4">
        <f>Table13[[#This Row],[Column3]]-Table13[[#This Row],[Column6]]</f>
        <v>8.5625</v>
      </c>
    </row>
    <row r="302" spans="1:10" x14ac:dyDescent="0.35">
      <c r="A302" s="45">
        <v>300</v>
      </c>
      <c r="B302" s="45" t="s">
        <v>2</v>
      </c>
      <c r="C302" s="45">
        <v>6</v>
      </c>
      <c r="D302" s="4">
        <v>17</v>
      </c>
      <c r="E302">
        <v>81.5</v>
      </c>
      <c r="F302" s="4">
        <f>Table13[[#This Row],[Column3]]/Table13[[#This Row],[Column4]]*100</f>
        <v>20.858895705521473</v>
      </c>
      <c r="G302">
        <f>Table13[[#This Row],[Column4]]*12.5%</f>
        <v>10.1875</v>
      </c>
      <c r="H302" s="4">
        <f>Table13[[#This Row],[Column3]]-Table13[[#This Row],[Column6]]</f>
        <v>6.8125</v>
      </c>
      <c r="J302" t="s">
        <v>106</v>
      </c>
    </row>
    <row r="303" spans="1:10" x14ac:dyDescent="0.35">
      <c r="A303" s="45">
        <v>301</v>
      </c>
      <c r="B303" s="45" t="s">
        <v>2</v>
      </c>
      <c r="C303" s="45">
        <v>6</v>
      </c>
      <c r="D303" s="4">
        <v>11</v>
      </c>
      <c r="E303">
        <v>81.5</v>
      </c>
      <c r="F303" s="4">
        <f>Table13[[#This Row],[Column3]]/Table13[[#This Row],[Column4]]*100</f>
        <v>13.496932515337424</v>
      </c>
      <c r="G303">
        <f>Table13[[#This Row],[Column4]]*12.5%</f>
        <v>10.1875</v>
      </c>
      <c r="H303" s="4">
        <f>Table13[[#This Row],[Column3]]-Table13[[#This Row],[Column6]]</f>
        <v>0.8125</v>
      </c>
    </row>
    <row r="304" spans="1:10" x14ac:dyDescent="0.35">
      <c r="A304" s="45">
        <v>302</v>
      </c>
      <c r="B304" s="45" t="s">
        <v>3</v>
      </c>
      <c r="C304" s="45">
        <v>6</v>
      </c>
      <c r="D304" s="4">
        <v>16</v>
      </c>
      <c r="E304">
        <v>78.5</v>
      </c>
      <c r="F304" s="4">
        <f>Table13[[#This Row],[Column3]]/Table13[[#This Row],[Column4]]*100</f>
        <v>20.382165605095544</v>
      </c>
      <c r="G304">
        <f>Table13[[#This Row],[Column4]]*12.5%</f>
        <v>9.8125</v>
      </c>
      <c r="H304" s="4">
        <f>Table13[[#This Row],[Column3]]-Table13[[#This Row],[Column6]]</f>
        <v>6.1875</v>
      </c>
    </row>
    <row r="305" spans="1:8" x14ac:dyDescent="0.35">
      <c r="A305" s="45">
        <v>303</v>
      </c>
      <c r="B305" s="45" t="s">
        <v>3</v>
      </c>
      <c r="C305" s="45">
        <v>7</v>
      </c>
      <c r="D305" s="4">
        <v>11</v>
      </c>
      <c r="E305">
        <v>88</v>
      </c>
      <c r="F305" s="4">
        <f>Table13[[#This Row],[Column3]]/Table13[[#This Row],[Column4]]*100</f>
        <v>12.5</v>
      </c>
      <c r="G305">
        <f>Table13[[#This Row],[Column4]]*12.5%</f>
        <v>11</v>
      </c>
      <c r="H305" s="4">
        <f>Table13[[#This Row],[Column3]]-Table13[[#This Row],[Column6]]</f>
        <v>0</v>
      </c>
    </row>
    <row r="306" spans="1:8" x14ac:dyDescent="0.35">
      <c r="A306" s="45">
        <v>304</v>
      </c>
      <c r="B306" s="45" t="s">
        <v>2</v>
      </c>
      <c r="C306" s="45">
        <v>8</v>
      </c>
      <c r="D306" s="4">
        <v>15</v>
      </c>
      <c r="E306">
        <v>101</v>
      </c>
      <c r="F306" s="4">
        <f>Table13[[#This Row],[Column3]]/Table13[[#This Row],[Column4]]*100</f>
        <v>14.85148514851485</v>
      </c>
      <c r="G306">
        <f>Table13[[#This Row],[Column4]]*12.5%</f>
        <v>12.625</v>
      </c>
      <c r="H306" s="4">
        <f>Table13[[#This Row],[Column3]]-Table13[[#This Row],[Column6]]</f>
        <v>2.375</v>
      </c>
    </row>
    <row r="307" spans="1:8" x14ac:dyDescent="0.35">
      <c r="A307" s="45">
        <v>305</v>
      </c>
      <c r="B307" s="45" t="s">
        <v>2</v>
      </c>
      <c r="C307" s="45">
        <v>6</v>
      </c>
      <c r="D307" s="4">
        <v>13</v>
      </c>
      <c r="E307">
        <v>81.5</v>
      </c>
      <c r="F307" s="4">
        <f>Table13[[#This Row],[Column3]]/Table13[[#This Row],[Column4]]*100</f>
        <v>15.950920245398773</v>
      </c>
      <c r="G307">
        <f>Table13[[#This Row],[Column4]]*12.5%</f>
        <v>10.1875</v>
      </c>
      <c r="H307" s="4">
        <f>Table13[[#This Row],[Column3]]-Table13[[#This Row],[Column6]]</f>
        <v>2.8125</v>
      </c>
    </row>
    <row r="308" spans="1:8" x14ac:dyDescent="0.35">
      <c r="A308" s="45">
        <v>306</v>
      </c>
      <c r="B308" s="45" t="s">
        <v>3</v>
      </c>
      <c r="C308" s="45">
        <v>6</v>
      </c>
      <c r="D308" s="4">
        <v>13</v>
      </c>
      <c r="E308">
        <v>78.5</v>
      </c>
      <c r="F308" s="4">
        <f>Table13[[#This Row],[Column3]]/Table13[[#This Row],[Column4]]*100</f>
        <v>16.560509554140125</v>
      </c>
      <c r="G308">
        <f>Table13[[#This Row],[Column4]]*12.5%</f>
        <v>9.8125</v>
      </c>
      <c r="H308" s="4">
        <f>Table13[[#This Row],[Column3]]-Table13[[#This Row],[Column6]]</f>
        <v>3.1875</v>
      </c>
    </row>
    <row r="309" spans="1:8" x14ac:dyDescent="0.35">
      <c r="A309" s="45">
        <v>307</v>
      </c>
      <c r="B309" s="45" t="s">
        <v>3</v>
      </c>
      <c r="C309" s="45">
        <v>6</v>
      </c>
      <c r="D309" s="4">
        <v>14</v>
      </c>
      <c r="E309">
        <v>78.5</v>
      </c>
      <c r="F309" s="4">
        <f>Table13[[#This Row],[Column3]]/Table13[[#This Row],[Column4]]*100</f>
        <v>17.834394904458598</v>
      </c>
      <c r="G309">
        <f>Table13[[#This Row],[Column4]]*12.5%</f>
        <v>9.8125</v>
      </c>
      <c r="H309" s="4">
        <f>Table13[[#This Row],[Column3]]-Table13[[#This Row],[Column6]]</f>
        <v>4.1875</v>
      </c>
    </row>
    <row r="310" spans="1:8" x14ac:dyDescent="0.35">
      <c r="A310" s="45">
        <v>308</v>
      </c>
      <c r="B310" s="45" t="s">
        <v>2</v>
      </c>
      <c r="C310" s="45">
        <v>6</v>
      </c>
      <c r="D310" s="4">
        <v>11</v>
      </c>
      <c r="E310">
        <v>81.5</v>
      </c>
      <c r="F310" s="4">
        <f>Table13[[#This Row],[Column3]]/Table13[[#This Row],[Column4]]*100</f>
        <v>13.496932515337424</v>
      </c>
      <c r="G310">
        <f>Table13[[#This Row],[Column4]]*12.5%</f>
        <v>10.1875</v>
      </c>
      <c r="H310" s="4">
        <f>Table13[[#This Row],[Column3]]-Table13[[#This Row],[Column6]]</f>
        <v>0.8125</v>
      </c>
    </row>
    <row r="311" spans="1:8" x14ac:dyDescent="0.35">
      <c r="A311" s="45">
        <v>309</v>
      </c>
      <c r="B311" s="45" t="s">
        <v>2</v>
      </c>
      <c r="C311" s="45">
        <v>6</v>
      </c>
      <c r="D311" s="4">
        <v>16</v>
      </c>
      <c r="E311">
        <v>81.5</v>
      </c>
      <c r="F311" s="4">
        <f>Table13[[#This Row],[Column3]]/Table13[[#This Row],[Column4]]*100</f>
        <v>19.631901840490798</v>
      </c>
      <c r="G311">
        <f>Table13[[#This Row],[Column4]]*12.5%</f>
        <v>10.1875</v>
      </c>
      <c r="H311" s="4">
        <f>Table13[[#This Row],[Column3]]-Table13[[#This Row],[Column6]]</f>
        <v>5.8125</v>
      </c>
    </row>
    <row r="312" spans="1:8" x14ac:dyDescent="0.35">
      <c r="A312" s="45">
        <v>310</v>
      </c>
      <c r="B312" s="45" t="s">
        <v>2</v>
      </c>
      <c r="C312" s="45">
        <v>8</v>
      </c>
      <c r="D312" s="4">
        <v>21</v>
      </c>
      <c r="E312">
        <v>101</v>
      </c>
      <c r="F312" s="4">
        <f>Table13[[#This Row],[Column3]]/Table13[[#This Row],[Column4]]*100</f>
        <v>20.792079207920793</v>
      </c>
      <c r="G312">
        <f>Table13[[#This Row],[Column4]]*12.5%</f>
        <v>12.625</v>
      </c>
      <c r="H312" s="4">
        <f>Table13[[#This Row],[Column3]]-Table13[[#This Row],[Column6]]</f>
        <v>8.375</v>
      </c>
    </row>
    <row r="313" spans="1:8" x14ac:dyDescent="0.35">
      <c r="A313" s="45">
        <v>311</v>
      </c>
      <c r="B313" s="45" t="s">
        <v>2</v>
      </c>
      <c r="C313" s="45">
        <v>6</v>
      </c>
      <c r="D313" s="4">
        <v>11</v>
      </c>
      <c r="E313">
        <v>81.5</v>
      </c>
      <c r="F313" s="4">
        <f>Table13[[#This Row],[Column3]]/Table13[[#This Row],[Column4]]*100</f>
        <v>13.496932515337424</v>
      </c>
      <c r="G313">
        <f>Table13[[#This Row],[Column4]]*12.5%</f>
        <v>10.1875</v>
      </c>
      <c r="H313" s="4">
        <f>Table13[[#This Row],[Column3]]-Table13[[#This Row],[Column6]]</f>
        <v>0.8125</v>
      </c>
    </row>
    <row r="314" spans="1:8" x14ac:dyDescent="0.35">
      <c r="A314" s="45">
        <v>312</v>
      </c>
      <c r="B314" s="45" t="s">
        <v>2</v>
      </c>
      <c r="C314" s="45">
        <v>7</v>
      </c>
      <c r="D314" s="4">
        <v>9</v>
      </c>
      <c r="E314">
        <v>91.5</v>
      </c>
      <c r="F314" s="4">
        <f>Table13[[#This Row],[Column3]]/Table13[[#This Row],[Column4]]*100</f>
        <v>9.8360655737704921</v>
      </c>
      <c r="G314">
        <f>Table13[[#This Row],[Column4]]*12.5%</f>
        <v>11.4375</v>
      </c>
      <c r="H314" s="4">
        <f>Table13[[#This Row],[Column3]]-Table13[[#This Row],[Column6]]</f>
        <v>-2.4375</v>
      </c>
    </row>
    <row r="315" spans="1:8" x14ac:dyDescent="0.35">
      <c r="A315" s="45">
        <v>313</v>
      </c>
      <c r="B315" s="45" t="s">
        <v>2</v>
      </c>
      <c r="C315" s="45">
        <v>6</v>
      </c>
      <c r="D315" s="4">
        <v>9</v>
      </c>
      <c r="E315">
        <v>81.5</v>
      </c>
      <c r="F315" s="4">
        <f>Table13[[#This Row],[Column3]]/Table13[[#This Row],[Column4]]*100</f>
        <v>11.042944785276074</v>
      </c>
      <c r="G315">
        <f>Table13[[#This Row],[Column4]]*12.5%</f>
        <v>10.1875</v>
      </c>
      <c r="H315" s="4">
        <f>Table13[[#This Row],[Column3]]-Table13[[#This Row],[Column6]]</f>
        <v>-1.1875</v>
      </c>
    </row>
    <row r="316" spans="1:8" x14ac:dyDescent="0.35">
      <c r="A316" s="45">
        <v>314</v>
      </c>
      <c r="B316" s="45" t="s">
        <v>2</v>
      </c>
      <c r="C316" s="45">
        <v>6</v>
      </c>
      <c r="D316" s="4">
        <v>12</v>
      </c>
      <c r="E316">
        <v>81.5</v>
      </c>
      <c r="F316" s="4">
        <f>Table13[[#This Row],[Column3]]/Table13[[#This Row],[Column4]]*100</f>
        <v>14.723926380368098</v>
      </c>
      <c r="G316">
        <f>Table13[[#This Row],[Column4]]*12.5%</f>
        <v>10.1875</v>
      </c>
      <c r="H316" s="4">
        <f>Table13[[#This Row],[Column3]]-Table13[[#This Row],[Column6]]</f>
        <v>1.8125</v>
      </c>
    </row>
    <row r="317" spans="1:8" x14ac:dyDescent="0.35">
      <c r="D317" s="4"/>
    </row>
    <row r="318" spans="1:8" x14ac:dyDescent="0.35">
      <c r="D318" s="4"/>
    </row>
    <row r="319" spans="1:8" x14ac:dyDescent="0.35">
      <c r="A319" s="45" t="s">
        <v>50</v>
      </c>
      <c r="B319" s="45" t="s">
        <v>67</v>
      </c>
      <c r="C319" s="45" t="s">
        <v>68</v>
      </c>
      <c r="D319" s="25" t="s">
        <v>69</v>
      </c>
    </row>
    <row r="320" spans="1:8" x14ac:dyDescent="0.35">
      <c r="A320" s="45">
        <v>6</v>
      </c>
      <c r="B320" s="45">
        <f>COUNTIF(C3:C316,6)</f>
        <v>154</v>
      </c>
      <c r="D320" s="4"/>
    </row>
    <row r="321" spans="1:14" x14ac:dyDescent="0.35">
      <c r="A321" s="45">
        <v>7</v>
      </c>
      <c r="B321" s="45">
        <f>COUNTIF(C3:C316,7)</f>
        <v>90</v>
      </c>
      <c r="D321" s="4"/>
    </row>
    <row r="322" spans="1:14" ht="15" thickBot="1" x14ac:dyDescent="0.4">
      <c r="A322" s="45">
        <v>8</v>
      </c>
      <c r="B322" s="45">
        <f>COUNTIF(C3:C316,8)</f>
        <v>70</v>
      </c>
      <c r="D322" s="4"/>
    </row>
    <row r="323" spans="1:14" ht="15" thickBot="1" x14ac:dyDescent="0.4">
      <c r="B323" s="38">
        <f>SUM(B320:B322)</f>
        <v>314</v>
      </c>
      <c r="C323" s="63" t="s">
        <v>76</v>
      </c>
      <c r="D323" s="63"/>
      <c r="E323" s="63"/>
      <c r="F323" s="64"/>
      <c r="G323" s="40"/>
      <c r="H323" s="40"/>
      <c r="I323" s="40"/>
      <c r="J323" s="40"/>
    </row>
    <row r="324" spans="1:14" ht="33.75" customHeight="1" x14ac:dyDescent="0.35">
      <c r="A324" s="65" t="s">
        <v>5</v>
      </c>
      <c r="B324" s="65"/>
      <c r="C324" s="65"/>
      <c r="D324" s="65"/>
      <c r="E324" s="5">
        <f>COUNT(C3:C274)</f>
        <v>272</v>
      </c>
    </row>
    <row r="325" spans="1:14" x14ac:dyDescent="0.35">
      <c r="A325" s="66" t="s">
        <v>10</v>
      </c>
      <c r="B325" s="66"/>
      <c r="C325" s="66"/>
      <c r="D325" s="66"/>
      <c r="E325" s="10">
        <f>AVERAGE(D3:D316)</f>
        <v>14.457961783439488</v>
      </c>
    </row>
    <row r="326" spans="1:14" x14ac:dyDescent="0.35">
      <c r="A326" s="66" t="s">
        <v>11</v>
      </c>
      <c r="B326" s="66"/>
      <c r="C326" s="66"/>
      <c r="D326" s="66"/>
      <c r="E326" s="10">
        <f>MEDIAN(D3:D316)</f>
        <v>14</v>
      </c>
    </row>
    <row r="328" spans="1:14" x14ac:dyDescent="0.35">
      <c r="B328" s="61" t="s">
        <v>74</v>
      </c>
      <c r="C328" s="61"/>
    </row>
    <row r="329" spans="1:14" ht="29" x14ac:dyDescent="0.35">
      <c r="B329" s="35" t="s">
        <v>1</v>
      </c>
      <c r="C329" s="36" t="s">
        <v>44</v>
      </c>
      <c r="D329" s="36" t="s">
        <v>45</v>
      </c>
      <c r="E329" s="36" t="s">
        <v>66</v>
      </c>
      <c r="F329" s="36" t="s">
        <v>46</v>
      </c>
      <c r="G329" s="41"/>
      <c r="H329" s="41"/>
      <c r="I329" s="41"/>
      <c r="J329" s="41"/>
      <c r="L329" t="s">
        <v>12</v>
      </c>
      <c r="M329" t="s">
        <v>48</v>
      </c>
      <c r="N329" s="1" t="s">
        <v>49</v>
      </c>
    </row>
    <row r="330" spans="1:14" x14ac:dyDescent="0.35">
      <c r="B330" s="47">
        <v>6</v>
      </c>
      <c r="C330" s="28">
        <f>AVERAGE(D14:D316)</f>
        <v>14.580198019801978</v>
      </c>
      <c r="D330" s="13">
        <v>81.5</v>
      </c>
      <c r="E330" s="13"/>
      <c r="F330" s="29">
        <f>C330/D330</f>
        <v>0.1788981352122942</v>
      </c>
      <c r="G330" s="42"/>
      <c r="H330" s="42"/>
      <c r="I330" s="42"/>
      <c r="J330" s="42"/>
      <c r="L330" s="9">
        <v>6</v>
      </c>
      <c r="M330" s="18">
        <v>16.109701492537312</v>
      </c>
      <c r="N330" s="18">
        <v>81.5</v>
      </c>
    </row>
    <row r="331" spans="1:14" x14ac:dyDescent="0.35">
      <c r="B331" s="47">
        <v>7</v>
      </c>
      <c r="C331" s="28">
        <f>AVERAGE(D33:D314)</f>
        <v>14.664184397163121</v>
      </c>
      <c r="D331" s="13">
        <v>91.5</v>
      </c>
      <c r="E331" s="13">
        <v>60</v>
      </c>
      <c r="F331" s="29">
        <f>C331/D331</f>
        <v>0.16026431035150951</v>
      </c>
      <c r="G331" s="42"/>
      <c r="H331" s="42"/>
      <c r="I331" s="42"/>
      <c r="J331" s="42"/>
      <c r="L331" s="9">
        <v>7</v>
      </c>
      <c r="M331" s="18">
        <v>16.131617647058825</v>
      </c>
      <c r="N331" s="18">
        <v>91.5</v>
      </c>
    </row>
    <row r="332" spans="1:14" x14ac:dyDescent="0.35">
      <c r="B332" s="47">
        <v>8</v>
      </c>
      <c r="C332" s="28">
        <f>AVERAGE(D3:D312)</f>
        <v>14.512258064516127</v>
      </c>
      <c r="D332" s="13">
        <v>101</v>
      </c>
      <c r="E332" s="13">
        <v>33</v>
      </c>
      <c r="F332" s="29">
        <f>C332/D332</f>
        <v>0.14368572341105076</v>
      </c>
      <c r="G332" s="42"/>
      <c r="H332" s="42"/>
      <c r="I332" s="42"/>
      <c r="J332" s="42"/>
      <c r="L332" s="9">
        <v>8</v>
      </c>
      <c r="M332" s="18">
        <v>16.070038910505836</v>
      </c>
      <c r="N332" s="18">
        <v>101</v>
      </c>
    </row>
    <row r="333" spans="1:14" x14ac:dyDescent="0.35">
      <c r="B333"/>
      <c r="C333"/>
      <c r="E333">
        <f>SUM(E330:E332)</f>
        <v>93</v>
      </c>
      <c r="L333" s="9" t="s">
        <v>8</v>
      </c>
      <c r="M333" s="18">
        <v>16.103786016700656</v>
      </c>
      <c r="N333" s="18">
        <v>91.333333333333329</v>
      </c>
    </row>
    <row r="334" spans="1:14" x14ac:dyDescent="0.35">
      <c r="B334"/>
      <c r="C334"/>
    </row>
    <row r="335" spans="1:14" x14ac:dyDescent="0.35">
      <c r="B335"/>
      <c r="C335"/>
    </row>
    <row r="336" spans="1:14" x14ac:dyDescent="0.35">
      <c r="B336"/>
      <c r="C336"/>
    </row>
    <row r="337" customFormat="1" x14ac:dyDescent="0.35"/>
  </sheetData>
  <mergeCells count="16">
    <mergeCell ref="J246:P246"/>
    <mergeCell ref="J116:P116"/>
    <mergeCell ref="J117:P117"/>
    <mergeCell ref="J118:P118"/>
    <mergeCell ref="J2:N2"/>
    <mergeCell ref="K3:L3"/>
    <mergeCell ref="M3:N3"/>
    <mergeCell ref="K9:L9"/>
    <mergeCell ref="M9:N9"/>
    <mergeCell ref="B328:C328"/>
    <mergeCell ref="J247:P247"/>
    <mergeCell ref="J248:P248"/>
    <mergeCell ref="C323:F323"/>
    <mergeCell ref="A324:D324"/>
    <mergeCell ref="A325:D325"/>
    <mergeCell ref="A326:D326"/>
  </mergeCells>
  <conditionalFormatting sqref="H3:H316">
    <cfRule type="cellIs" dxfId="27" priority="1" operator="equal">
      <formula>0</formula>
    </cfRule>
    <cfRule type="cellIs" dxfId="26" priority="2" operator="lessThan">
      <formula>0</formula>
    </cfRule>
    <cfRule type="cellIs" dxfId="25" priority="3" operator="greaterThan">
      <formula>0</formula>
    </cfRule>
  </conditionalFormatting>
  <pageMargins left="0.7" right="0.7" top="0.75" bottom="0.75" header="0.3" footer="0.3"/>
  <drawing r:id="rId5"/>
  <tableParts count="1">
    <tablePart r:id="rId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7"/>
  <sheetViews>
    <sheetView showGridLines="0" topLeftCell="A240" workbookViewId="0">
      <selection activeCell="I3" sqref="I3"/>
    </sheetView>
  </sheetViews>
  <sheetFormatPr defaultRowHeight="14.5" x14ac:dyDescent="0.35"/>
  <cols>
    <col min="9" max="10" width="13.08984375" customWidth="1"/>
    <col min="11" max="36" width="5.6328125" customWidth="1"/>
    <col min="37" max="37" width="14.08984375" bestFit="1" customWidth="1"/>
    <col min="38" max="39" width="4.6328125" customWidth="1"/>
    <col min="40" max="66" width="5.6328125" customWidth="1"/>
    <col min="67" max="67" width="27.26953125" bestFit="1" customWidth="1"/>
    <col min="68" max="68" width="4.6328125" customWidth="1"/>
    <col min="69" max="69" width="5" customWidth="1"/>
    <col min="70" max="71" width="5.6328125" customWidth="1"/>
    <col min="72" max="72" width="6" customWidth="1"/>
    <col min="73" max="73" width="5.6328125" customWidth="1"/>
    <col min="74" max="74" width="6" customWidth="1"/>
    <col min="75" max="75" width="5.6328125" customWidth="1"/>
    <col min="76" max="76" width="6" customWidth="1"/>
    <col min="77" max="77" width="5.6328125" customWidth="1"/>
    <col min="78" max="78" width="6" customWidth="1"/>
    <col min="79" max="80" width="5.6328125" customWidth="1"/>
    <col min="81" max="82" width="6" customWidth="1"/>
    <col min="83" max="84" width="5.6328125" customWidth="1"/>
    <col min="85" max="86" width="6" customWidth="1"/>
    <col min="87" max="88" width="5.6328125" customWidth="1"/>
    <col min="89" max="89" width="6" customWidth="1"/>
    <col min="90" max="96" width="5.6328125" customWidth="1"/>
    <col min="97" max="97" width="18.08984375" bestFit="1" customWidth="1"/>
    <col min="98" max="98" width="19.08984375" bestFit="1" customWidth="1"/>
    <col min="99" max="99" width="32.26953125" bestFit="1" customWidth="1"/>
  </cols>
  <sheetData>
    <row r="1" spans="1:6" x14ac:dyDescent="0.35">
      <c r="A1" s="56" t="s">
        <v>13</v>
      </c>
      <c r="B1" s="51" t="s">
        <v>14</v>
      </c>
      <c r="C1" s="51" t="s">
        <v>15</v>
      </c>
      <c r="D1" s="56" t="s">
        <v>13</v>
      </c>
      <c r="E1" s="51" t="s">
        <v>14</v>
      </c>
      <c r="F1" s="51" t="s">
        <v>15</v>
      </c>
    </row>
    <row r="2" spans="1:6" x14ac:dyDescent="0.35">
      <c r="A2" s="56"/>
      <c r="B2" s="60"/>
      <c r="C2" s="60"/>
      <c r="D2" s="56"/>
      <c r="E2" s="60"/>
      <c r="F2" s="60"/>
    </row>
    <row r="3" spans="1:6" ht="43.5" x14ac:dyDescent="0.35">
      <c r="A3" s="59" t="s">
        <v>92</v>
      </c>
      <c r="B3" s="58" t="s">
        <v>93</v>
      </c>
      <c r="C3" s="58" t="s">
        <v>94</v>
      </c>
      <c r="D3" s="59" t="s">
        <v>0</v>
      </c>
      <c r="E3" s="58" t="s">
        <v>1</v>
      </c>
      <c r="F3" s="58" t="s">
        <v>4</v>
      </c>
    </row>
    <row r="4" spans="1:6" x14ac:dyDescent="0.35">
      <c r="A4" s="54" t="s">
        <v>2</v>
      </c>
      <c r="B4" s="52">
        <v>8</v>
      </c>
      <c r="C4" s="49">
        <v>15</v>
      </c>
      <c r="D4" s="54" t="s">
        <v>3</v>
      </c>
      <c r="E4" s="52">
        <v>8</v>
      </c>
      <c r="F4" s="49">
        <v>17.600000000000001</v>
      </c>
    </row>
    <row r="5" spans="1:6" x14ac:dyDescent="0.35">
      <c r="A5" s="55" t="s">
        <v>3</v>
      </c>
      <c r="B5" s="53">
        <v>6</v>
      </c>
      <c r="C5" s="50">
        <v>12</v>
      </c>
      <c r="D5" s="55" t="s">
        <v>3</v>
      </c>
      <c r="E5" s="53">
        <v>8</v>
      </c>
      <c r="F5" s="50">
        <v>12</v>
      </c>
    </row>
    <row r="6" spans="1:6" x14ac:dyDescent="0.35">
      <c r="A6" s="54" t="s">
        <v>3</v>
      </c>
      <c r="B6" s="52">
        <v>6</v>
      </c>
      <c r="C6" s="49">
        <v>11</v>
      </c>
      <c r="D6" s="54" t="s">
        <v>3</v>
      </c>
      <c r="E6" s="52">
        <v>8</v>
      </c>
      <c r="F6" s="49">
        <v>16.399999999999999</v>
      </c>
    </row>
    <row r="7" spans="1:6" x14ac:dyDescent="0.35">
      <c r="A7" s="55" t="s">
        <v>3</v>
      </c>
      <c r="B7" s="53">
        <v>6</v>
      </c>
      <c r="C7" s="50">
        <v>10</v>
      </c>
      <c r="D7" s="55" t="s">
        <v>3</v>
      </c>
      <c r="E7" s="53">
        <v>8</v>
      </c>
      <c r="F7" s="50">
        <v>15</v>
      </c>
    </row>
    <row r="8" spans="1:6" x14ac:dyDescent="0.35">
      <c r="A8" s="54" t="s">
        <v>3</v>
      </c>
      <c r="B8" s="52">
        <v>7</v>
      </c>
      <c r="C8" s="49">
        <v>8</v>
      </c>
      <c r="D8" s="54" t="s">
        <v>3</v>
      </c>
      <c r="E8" s="52">
        <v>8</v>
      </c>
      <c r="F8" s="49">
        <v>17.8</v>
      </c>
    </row>
    <row r="9" spans="1:6" x14ac:dyDescent="0.35">
      <c r="A9" s="55" t="s">
        <v>3</v>
      </c>
      <c r="B9" s="53">
        <v>6</v>
      </c>
      <c r="C9" s="50">
        <v>8</v>
      </c>
      <c r="D9" s="55" t="s">
        <v>3</v>
      </c>
      <c r="E9" s="53">
        <v>8</v>
      </c>
      <c r="F9" s="50">
        <v>19.2</v>
      </c>
    </row>
    <row r="10" spans="1:6" x14ac:dyDescent="0.35">
      <c r="A10" s="54" t="s">
        <v>3</v>
      </c>
      <c r="B10" s="52">
        <v>6</v>
      </c>
      <c r="C10" s="49">
        <v>12</v>
      </c>
      <c r="D10" s="54" t="s">
        <v>3</v>
      </c>
      <c r="E10" s="52">
        <v>8</v>
      </c>
      <c r="F10" s="49">
        <v>17</v>
      </c>
    </row>
    <row r="11" spans="1:6" x14ac:dyDescent="0.35">
      <c r="A11" s="55" t="s">
        <v>3</v>
      </c>
      <c r="B11" s="53">
        <v>6</v>
      </c>
      <c r="C11" s="50">
        <v>10</v>
      </c>
      <c r="D11" s="55" t="s">
        <v>3</v>
      </c>
      <c r="E11" s="53">
        <v>8</v>
      </c>
      <c r="F11" s="50">
        <v>12.8</v>
      </c>
    </row>
    <row r="12" spans="1:6" x14ac:dyDescent="0.35">
      <c r="A12" s="54" t="s">
        <v>2</v>
      </c>
      <c r="B12" s="52">
        <v>8</v>
      </c>
      <c r="C12" s="49">
        <v>12</v>
      </c>
      <c r="D12" s="54" t="s">
        <v>3</v>
      </c>
      <c r="E12" s="52">
        <v>8</v>
      </c>
      <c r="F12" s="49">
        <v>13.4</v>
      </c>
    </row>
    <row r="13" spans="1:6" x14ac:dyDescent="0.35">
      <c r="A13" s="55" t="s">
        <v>3</v>
      </c>
      <c r="B13" s="53">
        <v>6</v>
      </c>
      <c r="C13" s="50">
        <v>12</v>
      </c>
      <c r="D13" s="55" t="s">
        <v>3</v>
      </c>
      <c r="E13" s="53">
        <v>8</v>
      </c>
      <c r="F13" s="50">
        <v>17.399999999999999</v>
      </c>
    </row>
    <row r="14" spans="1:6" x14ac:dyDescent="0.35">
      <c r="A14" s="54" t="s">
        <v>2</v>
      </c>
      <c r="B14" s="52">
        <v>8</v>
      </c>
      <c r="C14" s="49">
        <v>12</v>
      </c>
      <c r="D14" s="54" t="s">
        <v>3</v>
      </c>
      <c r="E14" s="52">
        <v>8</v>
      </c>
      <c r="F14" s="49">
        <v>13.6</v>
      </c>
    </row>
    <row r="15" spans="1:6" x14ac:dyDescent="0.35">
      <c r="A15" s="55" t="s">
        <v>2</v>
      </c>
      <c r="B15" s="53">
        <v>6</v>
      </c>
      <c r="C15" s="50">
        <v>13</v>
      </c>
      <c r="D15" s="55" t="s">
        <v>2</v>
      </c>
      <c r="E15" s="53">
        <v>8</v>
      </c>
      <c r="F15" s="50">
        <v>14.4</v>
      </c>
    </row>
    <row r="16" spans="1:6" x14ac:dyDescent="0.35">
      <c r="A16" s="54" t="s">
        <v>2</v>
      </c>
      <c r="B16" s="52">
        <v>6</v>
      </c>
      <c r="C16" s="49">
        <v>21</v>
      </c>
      <c r="D16" s="54" t="s">
        <v>2</v>
      </c>
      <c r="E16" s="52">
        <v>8</v>
      </c>
      <c r="F16" s="49">
        <v>12.4</v>
      </c>
    </row>
    <row r="17" spans="1:8" x14ac:dyDescent="0.35">
      <c r="A17" s="55" t="s">
        <v>2</v>
      </c>
      <c r="B17" s="53">
        <v>6</v>
      </c>
      <c r="C17" s="50">
        <v>11</v>
      </c>
      <c r="D17" s="55" t="s">
        <v>2</v>
      </c>
      <c r="E17" s="53">
        <v>8</v>
      </c>
      <c r="F17" s="50">
        <v>21.4</v>
      </c>
    </row>
    <row r="18" spans="1:8" x14ac:dyDescent="0.35">
      <c r="A18" s="54" t="s">
        <v>3</v>
      </c>
      <c r="B18" s="52">
        <v>8</v>
      </c>
      <c r="C18" s="49">
        <v>13</v>
      </c>
      <c r="D18" s="54" t="s">
        <v>3</v>
      </c>
      <c r="E18" s="52">
        <v>8</v>
      </c>
      <c r="F18" s="49">
        <v>16.2</v>
      </c>
    </row>
    <row r="19" spans="1:8" x14ac:dyDescent="0.35">
      <c r="A19" s="55" t="s">
        <v>2</v>
      </c>
      <c r="B19" s="53">
        <v>6</v>
      </c>
      <c r="C19" s="50">
        <v>14</v>
      </c>
      <c r="D19" s="55" t="s">
        <v>3</v>
      </c>
      <c r="E19" s="53">
        <v>8</v>
      </c>
      <c r="F19" s="50">
        <v>16.2</v>
      </c>
    </row>
    <row r="20" spans="1:8" x14ac:dyDescent="0.35">
      <c r="A20" s="54" t="s">
        <v>3</v>
      </c>
      <c r="B20" s="52">
        <v>8</v>
      </c>
      <c r="C20" s="49">
        <v>12</v>
      </c>
      <c r="D20" s="54" t="s">
        <v>3</v>
      </c>
      <c r="E20" s="52">
        <v>8</v>
      </c>
      <c r="F20" s="49">
        <v>18.399999999999999</v>
      </c>
    </row>
    <row r="21" spans="1:8" x14ac:dyDescent="0.35">
      <c r="A21" s="55" t="s">
        <v>2</v>
      </c>
      <c r="B21" s="53">
        <v>6</v>
      </c>
      <c r="C21" s="50">
        <v>11</v>
      </c>
      <c r="D21" s="55" t="s">
        <v>2</v>
      </c>
      <c r="E21" s="53">
        <v>8</v>
      </c>
      <c r="F21" s="50">
        <v>15.8</v>
      </c>
    </row>
    <row r="22" spans="1:8" x14ac:dyDescent="0.35">
      <c r="A22" s="54" t="s">
        <v>2</v>
      </c>
      <c r="B22" s="52">
        <v>6</v>
      </c>
      <c r="C22" s="49">
        <v>13</v>
      </c>
      <c r="D22" s="54" t="s">
        <v>2</v>
      </c>
      <c r="E22" s="52">
        <v>8</v>
      </c>
      <c r="F22" s="49">
        <v>14</v>
      </c>
    </row>
    <row r="23" spans="1:8" x14ac:dyDescent="0.35">
      <c r="A23" s="55" t="s">
        <v>3</v>
      </c>
      <c r="B23" s="53">
        <v>7</v>
      </c>
      <c r="C23" s="50">
        <v>12</v>
      </c>
      <c r="D23" s="55" t="s">
        <v>3</v>
      </c>
      <c r="E23" s="53">
        <v>8</v>
      </c>
      <c r="F23" s="50">
        <v>12.8</v>
      </c>
    </row>
    <row r="24" spans="1:8" x14ac:dyDescent="0.35">
      <c r="A24" s="54" t="s">
        <v>2</v>
      </c>
      <c r="B24" s="52">
        <v>6</v>
      </c>
      <c r="C24" s="49">
        <v>12</v>
      </c>
      <c r="D24" s="54" t="s">
        <v>2</v>
      </c>
      <c r="E24" s="52">
        <v>8</v>
      </c>
      <c r="F24" s="49">
        <v>17</v>
      </c>
    </row>
    <row r="25" spans="1:8" x14ac:dyDescent="0.35">
      <c r="A25" s="55" t="s">
        <v>3</v>
      </c>
      <c r="B25" s="53">
        <v>8</v>
      </c>
      <c r="C25" s="50">
        <v>17</v>
      </c>
      <c r="D25" s="55" t="s">
        <v>3</v>
      </c>
      <c r="E25" s="53">
        <v>8</v>
      </c>
      <c r="F25" s="50">
        <v>18.2</v>
      </c>
    </row>
    <row r="26" spans="1:8" x14ac:dyDescent="0.35">
      <c r="A26" s="54" t="s">
        <v>3</v>
      </c>
      <c r="B26" s="52">
        <v>7</v>
      </c>
      <c r="C26" s="49">
        <v>12.5</v>
      </c>
      <c r="D26" s="54" t="s">
        <v>3</v>
      </c>
      <c r="E26" s="52">
        <v>8</v>
      </c>
      <c r="F26" s="49">
        <v>16.8</v>
      </c>
    </row>
    <row r="27" spans="1:8" x14ac:dyDescent="0.35">
      <c r="A27" s="55" t="s">
        <v>3</v>
      </c>
      <c r="B27" s="53">
        <v>6</v>
      </c>
      <c r="C27" s="50">
        <v>12</v>
      </c>
      <c r="D27" s="55" t="s">
        <v>2</v>
      </c>
      <c r="E27" s="53">
        <v>8</v>
      </c>
      <c r="F27" s="50">
        <v>15.8</v>
      </c>
    </row>
    <row r="28" spans="1:8" x14ac:dyDescent="0.35">
      <c r="A28" s="54" t="s">
        <v>3</v>
      </c>
      <c r="B28" s="52">
        <v>6</v>
      </c>
      <c r="C28" s="49">
        <v>15</v>
      </c>
      <c r="D28" s="54" t="s">
        <v>3</v>
      </c>
      <c r="E28" s="52">
        <v>8</v>
      </c>
      <c r="F28" s="49">
        <v>15</v>
      </c>
      <c r="H28" t="s">
        <v>91</v>
      </c>
    </row>
    <row r="29" spans="1:8" x14ac:dyDescent="0.35">
      <c r="A29" s="55" t="s">
        <v>3</v>
      </c>
      <c r="B29" s="53">
        <v>6</v>
      </c>
      <c r="C29" s="50">
        <v>13</v>
      </c>
      <c r="D29" s="55" t="s">
        <v>3</v>
      </c>
      <c r="E29" s="53">
        <v>8</v>
      </c>
      <c r="F29" s="50">
        <v>15</v>
      </c>
    </row>
    <row r="30" spans="1:8" x14ac:dyDescent="0.35">
      <c r="A30" s="54" t="s">
        <v>3</v>
      </c>
      <c r="B30" s="52">
        <v>7</v>
      </c>
      <c r="C30" s="49">
        <v>15</v>
      </c>
      <c r="D30" s="54" t="s">
        <v>3</v>
      </c>
      <c r="E30" s="52">
        <v>8</v>
      </c>
      <c r="F30" s="49">
        <v>15</v>
      </c>
    </row>
    <row r="31" spans="1:8" x14ac:dyDescent="0.35">
      <c r="A31" s="55" t="s">
        <v>3</v>
      </c>
      <c r="B31" s="53">
        <v>7</v>
      </c>
      <c r="C31" s="50">
        <v>15</v>
      </c>
      <c r="D31" s="55" t="s">
        <v>3</v>
      </c>
      <c r="E31" s="53">
        <v>8</v>
      </c>
      <c r="F31" s="50">
        <v>17</v>
      </c>
    </row>
    <row r="32" spans="1:8" x14ac:dyDescent="0.35">
      <c r="A32" s="54" t="s">
        <v>3</v>
      </c>
      <c r="B32" s="52">
        <v>7</v>
      </c>
      <c r="C32" s="49">
        <v>15</v>
      </c>
      <c r="D32" s="54" t="s">
        <v>2</v>
      </c>
      <c r="E32" s="52">
        <v>8</v>
      </c>
      <c r="F32" s="49">
        <v>16</v>
      </c>
    </row>
    <row r="33" spans="1:6" x14ac:dyDescent="0.35">
      <c r="A33" s="55" t="s">
        <v>3</v>
      </c>
      <c r="B33" s="53">
        <v>6</v>
      </c>
      <c r="C33" s="50">
        <v>15</v>
      </c>
      <c r="D33" s="55" t="s">
        <v>3</v>
      </c>
      <c r="E33" s="53">
        <v>8</v>
      </c>
      <c r="F33" s="50">
        <v>17</v>
      </c>
    </row>
    <row r="34" spans="1:6" x14ac:dyDescent="0.35">
      <c r="A34" s="54" t="s">
        <v>2</v>
      </c>
      <c r="B34" s="52">
        <v>7</v>
      </c>
      <c r="C34" s="49">
        <v>19</v>
      </c>
      <c r="D34" s="54" t="s">
        <v>3</v>
      </c>
      <c r="E34" s="52">
        <v>8</v>
      </c>
      <c r="F34" s="49">
        <v>17</v>
      </c>
    </row>
    <row r="35" spans="1:6" x14ac:dyDescent="0.35">
      <c r="A35" s="55" t="s">
        <v>2</v>
      </c>
      <c r="B35" s="53">
        <v>6</v>
      </c>
      <c r="C35" s="50">
        <v>16</v>
      </c>
      <c r="D35" s="55" t="s">
        <v>3</v>
      </c>
      <c r="E35" s="53">
        <v>8</v>
      </c>
      <c r="F35" s="50">
        <v>15</v>
      </c>
    </row>
    <row r="36" spans="1:6" x14ac:dyDescent="0.35">
      <c r="A36" s="54" t="s">
        <v>2</v>
      </c>
      <c r="B36" s="52">
        <v>7</v>
      </c>
      <c r="C36" s="49">
        <v>18</v>
      </c>
      <c r="D36" s="54" t="s">
        <v>2</v>
      </c>
      <c r="E36" s="52">
        <v>8</v>
      </c>
      <c r="F36" s="49">
        <v>15</v>
      </c>
    </row>
    <row r="37" spans="1:6" x14ac:dyDescent="0.35">
      <c r="A37" s="55" t="s">
        <v>3</v>
      </c>
      <c r="B37" s="53">
        <v>6</v>
      </c>
      <c r="C37" s="50">
        <v>13</v>
      </c>
      <c r="D37" s="55" t="s">
        <v>2</v>
      </c>
      <c r="E37" s="53">
        <v>8</v>
      </c>
      <c r="F37" s="50">
        <v>18</v>
      </c>
    </row>
    <row r="38" spans="1:6" x14ac:dyDescent="0.35">
      <c r="A38" s="54" t="s">
        <v>2</v>
      </c>
      <c r="B38" s="52">
        <v>7</v>
      </c>
      <c r="C38" s="49">
        <v>18.5</v>
      </c>
      <c r="D38" s="54" t="s">
        <v>3</v>
      </c>
      <c r="E38" s="52">
        <v>8</v>
      </c>
      <c r="F38" s="49">
        <v>11</v>
      </c>
    </row>
    <row r="39" spans="1:6" x14ac:dyDescent="0.35">
      <c r="A39" s="55" t="s">
        <v>2</v>
      </c>
      <c r="B39" s="53">
        <v>7</v>
      </c>
      <c r="C39" s="50">
        <v>15</v>
      </c>
      <c r="D39" s="55" t="s">
        <v>3</v>
      </c>
      <c r="E39" s="53">
        <v>8</v>
      </c>
      <c r="F39" s="50">
        <v>20</v>
      </c>
    </row>
    <row r="40" spans="1:6" x14ac:dyDescent="0.35">
      <c r="A40" s="54" t="s">
        <v>2</v>
      </c>
      <c r="B40" s="52">
        <v>7</v>
      </c>
      <c r="C40" s="49">
        <v>15</v>
      </c>
      <c r="D40" s="54" t="s">
        <v>3</v>
      </c>
      <c r="E40" s="52">
        <v>8</v>
      </c>
      <c r="F40" s="49">
        <v>19</v>
      </c>
    </row>
    <row r="41" spans="1:6" x14ac:dyDescent="0.35">
      <c r="A41" s="55" t="s">
        <v>2</v>
      </c>
      <c r="B41" s="53">
        <v>6</v>
      </c>
      <c r="C41" s="50">
        <v>15</v>
      </c>
      <c r="D41" s="55" t="s">
        <v>3</v>
      </c>
      <c r="E41" s="53">
        <v>8</v>
      </c>
      <c r="F41" s="50">
        <v>17</v>
      </c>
    </row>
    <row r="42" spans="1:6" x14ac:dyDescent="0.35">
      <c r="A42" s="54" t="s">
        <v>2</v>
      </c>
      <c r="B42" s="52">
        <v>7</v>
      </c>
      <c r="C42" s="49">
        <v>16</v>
      </c>
      <c r="D42" s="54" t="s">
        <v>2</v>
      </c>
      <c r="E42" s="52">
        <v>8</v>
      </c>
      <c r="F42" s="49">
        <v>15</v>
      </c>
    </row>
    <row r="43" spans="1:6" x14ac:dyDescent="0.35">
      <c r="A43" s="55" t="s">
        <v>2</v>
      </c>
      <c r="B43" s="53">
        <v>8</v>
      </c>
      <c r="C43" s="50">
        <v>13.5</v>
      </c>
      <c r="D43" s="55" t="s">
        <v>2</v>
      </c>
      <c r="E43" s="53">
        <v>8</v>
      </c>
      <c r="F43" s="50">
        <v>13</v>
      </c>
    </row>
    <row r="44" spans="1:6" x14ac:dyDescent="0.35">
      <c r="A44" s="54" t="s">
        <v>3</v>
      </c>
      <c r="B44" s="52">
        <v>6</v>
      </c>
      <c r="C44" s="49">
        <v>14</v>
      </c>
      <c r="D44" s="54" t="s">
        <v>3</v>
      </c>
      <c r="E44" s="52">
        <v>8</v>
      </c>
      <c r="F44" s="49">
        <v>17</v>
      </c>
    </row>
    <row r="45" spans="1:6" x14ac:dyDescent="0.35">
      <c r="A45" s="55" t="s">
        <v>3</v>
      </c>
      <c r="B45" s="53">
        <v>6</v>
      </c>
      <c r="C45" s="50">
        <v>12</v>
      </c>
      <c r="D45" s="55" t="s">
        <v>3</v>
      </c>
      <c r="E45" s="53">
        <v>8</v>
      </c>
      <c r="F45" s="50">
        <v>17</v>
      </c>
    </row>
    <row r="46" spans="1:6" x14ac:dyDescent="0.35">
      <c r="A46" s="54" t="s">
        <v>3</v>
      </c>
      <c r="B46" s="52">
        <v>6</v>
      </c>
      <c r="C46" s="49">
        <v>14</v>
      </c>
      <c r="D46" s="54" t="s">
        <v>3</v>
      </c>
      <c r="E46" s="52">
        <v>8</v>
      </c>
      <c r="F46" s="49">
        <v>10</v>
      </c>
    </row>
    <row r="47" spans="1:6" x14ac:dyDescent="0.35">
      <c r="A47" s="55" t="s">
        <v>3</v>
      </c>
      <c r="B47" s="53">
        <v>7</v>
      </c>
      <c r="C47" s="50">
        <v>14</v>
      </c>
      <c r="D47" s="55" t="s">
        <v>3</v>
      </c>
      <c r="E47" s="53">
        <v>8</v>
      </c>
      <c r="F47" s="50">
        <v>18</v>
      </c>
    </row>
    <row r="48" spans="1:6" x14ac:dyDescent="0.35">
      <c r="A48" s="54" t="s">
        <v>3</v>
      </c>
      <c r="B48" s="52">
        <v>6</v>
      </c>
      <c r="C48" s="49">
        <v>13.5</v>
      </c>
      <c r="D48" s="54" t="s">
        <v>3</v>
      </c>
      <c r="E48" s="52">
        <v>8</v>
      </c>
      <c r="F48" s="49">
        <v>16</v>
      </c>
    </row>
    <row r="49" spans="1:6" x14ac:dyDescent="0.35">
      <c r="A49" s="55" t="s">
        <v>3</v>
      </c>
      <c r="B49" s="53">
        <v>7</v>
      </c>
      <c r="C49" s="50">
        <v>16</v>
      </c>
      <c r="D49" s="55" t="s">
        <v>2</v>
      </c>
      <c r="E49" s="53">
        <v>8</v>
      </c>
      <c r="F49" s="50">
        <v>15</v>
      </c>
    </row>
    <row r="50" spans="1:6" x14ac:dyDescent="0.35">
      <c r="A50" s="54" t="s">
        <v>2</v>
      </c>
      <c r="B50" s="52">
        <v>8</v>
      </c>
      <c r="C50" s="49">
        <v>14</v>
      </c>
      <c r="D50" s="54" t="s">
        <v>2</v>
      </c>
      <c r="E50" s="52">
        <v>8</v>
      </c>
      <c r="F50" s="49">
        <v>20</v>
      </c>
    </row>
    <row r="51" spans="1:6" x14ac:dyDescent="0.35">
      <c r="A51" s="55" t="s">
        <v>3</v>
      </c>
      <c r="B51" s="53">
        <v>6</v>
      </c>
      <c r="C51" s="50">
        <v>16.5</v>
      </c>
      <c r="D51" s="55" t="s">
        <v>3</v>
      </c>
      <c r="E51" s="53">
        <v>8</v>
      </c>
      <c r="F51" s="50">
        <v>15</v>
      </c>
    </row>
    <row r="52" spans="1:6" x14ac:dyDescent="0.35">
      <c r="A52" s="54" t="s">
        <v>3</v>
      </c>
      <c r="B52" s="52">
        <v>6</v>
      </c>
      <c r="C52" s="49">
        <v>12.5</v>
      </c>
      <c r="D52" s="54" t="s">
        <v>3</v>
      </c>
      <c r="E52" s="52">
        <v>8</v>
      </c>
      <c r="F52" s="49">
        <v>16</v>
      </c>
    </row>
    <row r="53" spans="1:6" x14ac:dyDescent="0.35">
      <c r="A53" s="55" t="s">
        <v>2</v>
      </c>
      <c r="B53" s="53">
        <v>8</v>
      </c>
      <c r="C53" s="50">
        <v>14.5</v>
      </c>
      <c r="D53" s="55" t="s">
        <v>2</v>
      </c>
      <c r="E53" s="53">
        <v>8</v>
      </c>
      <c r="F53" s="50">
        <v>16</v>
      </c>
    </row>
    <row r="54" spans="1:6" x14ac:dyDescent="0.35">
      <c r="A54" s="54" t="s">
        <v>3</v>
      </c>
      <c r="B54" s="52">
        <v>6</v>
      </c>
      <c r="C54" s="49">
        <v>12</v>
      </c>
      <c r="D54" s="54" t="s">
        <v>3</v>
      </c>
      <c r="E54" s="52">
        <v>8</v>
      </c>
      <c r="F54" s="49">
        <v>11</v>
      </c>
    </row>
    <row r="55" spans="1:6" x14ac:dyDescent="0.35">
      <c r="A55" s="55" t="s">
        <v>3</v>
      </c>
      <c r="B55" s="53">
        <v>6</v>
      </c>
      <c r="C55" s="50">
        <v>12</v>
      </c>
      <c r="D55" s="55" t="s">
        <v>2</v>
      </c>
      <c r="E55" s="53">
        <v>8</v>
      </c>
      <c r="F55" s="50">
        <v>20</v>
      </c>
    </row>
    <row r="56" spans="1:6" x14ac:dyDescent="0.35">
      <c r="A56" s="54" t="s">
        <v>3</v>
      </c>
      <c r="B56" s="52">
        <v>6</v>
      </c>
      <c r="C56" s="49">
        <v>11.5</v>
      </c>
      <c r="D56" s="54" t="s">
        <v>3</v>
      </c>
      <c r="E56" s="52">
        <v>8</v>
      </c>
      <c r="F56" s="49">
        <v>11</v>
      </c>
    </row>
    <row r="57" spans="1:6" x14ac:dyDescent="0.35">
      <c r="A57" s="55" t="s">
        <v>3</v>
      </c>
      <c r="B57" s="53">
        <v>6</v>
      </c>
      <c r="C57" s="50">
        <v>12</v>
      </c>
      <c r="D57" s="55" t="s">
        <v>3</v>
      </c>
      <c r="E57" s="53">
        <v>8</v>
      </c>
      <c r="F57" s="50">
        <v>13</v>
      </c>
    </row>
    <row r="58" spans="1:6" x14ac:dyDescent="0.35">
      <c r="A58" s="54" t="s">
        <v>3</v>
      </c>
      <c r="B58" s="52">
        <v>6</v>
      </c>
      <c r="C58" s="49">
        <v>12</v>
      </c>
      <c r="D58" s="54" t="s">
        <v>2</v>
      </c>
      <c r="E58" s="52">
        <v>8</v>
      </c>
      <c r="F58" s="49">
        <v>18.600000000000001</v>
      </c>
    </row>
    <row r="59" spans="1:6" x14ac:dyDescent="0.35">
      <c r="A59" s="55" t="s">
        <v>2</v>
      </c>
      <c r="B59" s="53">
        <v>8</v>
      </c>
      <c r="C59" s="50">
        <v>16</v>
      </c>
      <c r="D59" s="55" t="s">
        <v>3</v>
      </c>
      <c r="E59" s="53">
        <v>8</v>
      </c>
      <c r="F59" s="50">
        <v>17</v>
      </c>
    </row>
    <row r="60" spans="1:6" x14ac:dyDescent="0.35">
      <c r="A60" s="54" t="s">
        <v>2</v>
      </c>
      <c r="B60" s="52">
        <v>6</v>
      </c>
      <c r="C60" s="49">
        <v>13</v>
      </c>
      <c r="D60" s="54" t="s">
        <v>3</v>
      </c>
      <c r="E60" s="52">
        <v>8</v>
      </c>
      <c r="F60" s="49">
        <v>15.5</v>
      </c>
    </row>
    <row r="61" spans="1:6" x14ac:dyDescent="0.35">
      <c r="A61" s="55" t="s">
        <v>3</v>
      </c>
      <c r="B61" s="53">
        <v>6</v>
      </c>
      <c r="C61" s="50">
        <v>16.5</v>
      </c>
      <c r="D61" s="55" t="s">
        <v>3</v>
      </c>
      <c r="E61" s="53">
        <v>8</v>
      </c>
      <c r="F61" s="50">
        <v>17.5</v>
      </c>
    </row>
    <row r="62" spans="1:6" x14ac:dyDescent="0.35">
      <c r="A62" s="54" t="s">
        <v>3</v>
      </c>
      <c r="B62" s="52">
        <v>6</v>
      </c>
      <c r="C62" s="49">
        <v>13</v>
      </c>
      <c r="D62" s="54" t="s">
        <v>3</v>
      </c>
      <c r="E62" s="52">
        <v>8</v>
      </c>
      <c r="F62" s="49">
        <v>16</v>
      </c>
    </row>
    <row r="63" spans="1:6" x14ac:dyDescent="0.35">
      <c r="A63" s="55" t="s">
        <v>3</v>
      </c>
      <c r="B63" s="53">
        <v>6</v>
      </c>
      <c r="C63" s="50">
        <v>12</v>
      </c>
      <c r="D63" s="55" t="s">
        <v>2</v>
      </c>
      <c r="E63" s="53">
        <v>8</v>
      </c>
      <c r="F63" s="50">
        <v>13.5</v>
      </c>
    </row>
    <row r="64" spans="1:6" x14ac:dyDescent="0.35">
      <c r="A64" s="54" t="s">
        <v>3</v>
      </c>
      <c r="B64" s="52">
        <v>6</v>
      </c>
      <c r="C64" s="49">
        <v>16</v>
      </c>
      <c r="D64" s="54" t="s">
        <v>2</v>
      </c>
      <c r="E64" s="52">
        <v>8</v>
      </c>
      <c r="F64" s="49">
        <v>16.5</v>
      </c>
    </row>
    <row r="65" spans="1:6" x14ac:dyDescent="0.35">
      <c r="A65" s="55" t="s">
        <v>3</v>
      </c>
      <c r="B65" s="53">
        <v>8</v>
      </c>
      <c r="C65" s="50">
        <v>12</v>
      </c>
      <c r="D65" s="55" t="s">
        <v>3</v>
      </c>
      <c r="E65" s="53">
        <v>8</v>
      </c>
      <c r="F65" s="50">
        <v>14</v>
      </c>
    </row>
    <row r="66" spans="1:6" x14ac:dyDescent="0.35">
      <c r="A66" s="54" t="s">
        <v>3</v>
      </c>
      <c r="B66" s="52">
        <v>8</v>
      </c>
      <c r="C66" s="49">
        <v>14.5</v>
      </c>
      <c r="D66" s="54" t="s">
        <v>3</v>
      </c>
      <c r="E66" s="52">
        <v>8</v>
      </c>
      <c r="F66" s="49">
        <v>20</v>
      </c>
    </row>
    <row r="67" spans="1:6" x14ac:dyDescent="0.35">
      <c r="A67" s="55" t="s">
        <v>2</v>
      </c>
      <c r="B67" s="53">
        <v>8</v>
      </c>
      <c r="C67" s="50">
        <v>14</v>
      </c>
      <c r="D67" s="55" t="s">
        <v>2</v>
      </c>
      <c r="E67" s="53">
        <v>8</v>
      </c>
      <c r="F67" s="50">
        <v>14</v>
      </c>
    </row>
    <row r="68" spans="1:6" x14ac:dyDescent="0.35">
      <c r="A68" s="54" t="s">
        <v>3</v>
      </c>
      <c r="B68" s="52">
        <v>6</v>
      </c>
      <c r="C68" s="49">
        <v>14</v>
      </c>
      <c r="D68" s="54" t="s">
        <v>3</v>
      </c>
      <c r="E68" s="52">
        <v>8</v>
      </c>
      <c r="F68" s="49">
        <v>15.5</v>
      </c>
    </row>
    <row r="69" spans="1:6" x14ac:dyDescent="0.35">
      <c r="A69" s="55" t="s">
        <v>2</v>
      </c>
      <c r="B69" s="53">
        <v>7</v>
      </c>
      <c r="C69" s="50">
        <v>13</v>
      </c>
      <c r="D69" s="55" t="s">
        <v>2</v>
      </c>
      <c r="E69" s="53">
        <v>8</v>
      </c>
      <c r="F69" s="50">
        <v>12</v>
      </c>
    </row>
    <row r="70" spans="1:6" x14ac:dyDescent="0.35">
      <c r="A70" s="54" t="s">
        <v>3</v>
      </c>
      <c r="B70" s="52">
        <v>7</v>
      </c>
      <c r="C70" s="49">
        <v>11</v>
      </c>
      <c r="D70" s="54" t="s">
        <v>3</v>
      </c>
      <c r="E70" s="52">
        <v>8</v>
      </c>
      <c r="F70" s="49">
        <v>16</v>
      </c>
    </row>
    <row r="71" spans="1:6" x14ac:dyDescent="0.35">
      <c r="A71" s="55" t="s">
        <v>3</v>
      </c>
      <c r="B71" s="53">
        <v>6</v>
      </c>
      <c r="C71" s="50">
        <v>12</v>
      </c>
      <c r="D71" s="55" t="s">
        <v>2</v>
      </c>
      <c r="E71" s="53">
        <v>8</v>
      </c>
      <c r="F71" s="50">
        <v>20</v>
      </c>
    </row>
    <row r="72" spans="1:6" x14ac:dyDescent="0.35">
      <c r="A72" s="54" t="s">
        <v>2</v>
      </c>
      <c r="B72" s="52">
        <v>6</v>
      </c>
      <c r="C72" s="49">
        <v>14</v>
      </c>
      <c r="D72" s="54" t="s">
        <v>3</v>
      </c>
      <c r="E72" s="52">
        <v>8</v>
      </c>
      <c r="F72" s="49">
        <v>20</v>
      </c>
    </row>
    <row r="73" spans="1:6" x14ac:dyDescent="0.35">
      <c r="A73" s="55" t="s">
        <v>2</v>
      </c>
      <c r="B73" s="53">
        <v>6</v>
      </c>
      <c r="C73" s="50">
        <v>14</v>
      </c>
      <c r="D73" s="55" t="s">
        <v>2</v>
      </c>
      <c r="E73" s="53">
        <v>8</v>
      </c>
      <c r="F73" s="50">
        <v>20</v>
      </c>
    </row>
    <row r="74" spans="1:6" x14ac:dyDescent="0.35">
      <c r="A74" s="54" t="s">
        <v>3</v>
      </c>
      <c r="B74" s="52">
        <v>8</v>
      </c>
      <c r="C74" s="49">
        <v>14</v>
      </c>
      <c r="D74" s="54" t="s">
        <v>3</v>
      </c>
      <c r="E74" s="52">
        <v>8</v>
      </c>
      <c r="F74" s="49">
        <v>16</v>
      </c>
    </row>
    <row r="75" spans="1:6" x14ac:dyDescent="0.35">
      <c r="A75" s="55" t="s">
        <v>2</v>
      </c>
      <c r="B75" s="53">
        <v>7</v>
      </c>
      <c r="C75" s="50">
        <v>16</v>
      </c>
      <c r="D75" s="55" t="s">
        <v>3</v>
      </c>
      <c r="E75" s="53">
        <v>8</v>
      </c>
      <c r="F75" s="50">
        <v>14</v>
      </c>
    </row>
    <row r="76" spans="1:6" x14ac:dyDescent="0.35">
      <c r="A76" s="54" t="s">
        <v>2</v>
      </c>
      <c r="B76" s="52">
        <v>7</v>
      </c>
      <c r="C76" s="49">
        <v>15</v>
      </c>
      <c r="D76" s="54" t="s">
        <v>2</v>
      </c>
      <c r="E76" s="52">
        <v>8</v>
      </c>
      <c r="F76" s="49">
        <v>14.4</v>
      </c>
    </row>
    <row r="77" spans="1:6" x14ac:dyDescent="0.35">
      <c r="A77" s="55" t="s">
        <v>2</v>
      </c>
      <c r="B77" s="53">
        <v>7</v>
      </c>
      <c r="C77" s="50">
        <v>19</v>
      </c>
      <c r="D77" s="55" t="s">
        <v>2</v>
      </c>
      <c r="E77" s="53">
        <v>8</v>
      </c>
      <c r="F77" s="50">
        <v>15.6</v>
      </c>
    </row>
    <row r="78" spans="1:6" x14ac:dyDescent="0.35">
      <c r="A78" s="54" t="s">
        <v>2</v>
      </c>
      <c r="B78" s="52">
        <v>7</v>
      </c>
      <c r="C78" s="49">
        <v>19</v>
      </c>
      <c r="D78" s="54" t="s">
        <v>2</v>
      </c>
      <c r="E78" s="52">
        <v>8</v>
      </c>
      <c r="F78" s="49">
        <v>15</v>
      </c>
    </row>
    <row r="79" spans="1:6" x14ac:dyDescent="0.35">
      <c r="A79" s="55" t="s">
        <v>2</v>
      </c>
      <c r="B79" s="53">
        <v>7</v>
      </c>
      <c r="C79" s="50">
        <v>13</v>
      </c>
      <c r="D79" s="55" t="s">
        <v>2</v>
      </c>
      <c r="E79" s="53">
        <v>8</v>
      </c>
      <c r="F79" s="50">
        <v>16</v>
      </c>
    </row>
    <row r="80" spans="1:6" x14ac:dyDescent="0.35">
      <c r="A80" s="54" t="s">
        <v>2</v>
      </c>
      <c r="B80" s="52">
        <v>6</v>
      </c>
      <c r="C80" s="49">
        <v>12</v>
      </c>
      <c r="D80" s="54" t="s">
        <v>2</v>
      </c>
      <c r="E80" s="52">
        <v>8</v>
      </c>
      <c r="F80" s="49">
        <v>20.8</v>
      </c>
    </row>
    <row r="81" spans="1:6" x14ac:dyDescent="0.35">
      <c r="A81" s="55" t="s">
        <v>2</v>
      </c>
      <c r="B81" s="53">
        <v>8</v>
      </c>
      <c r="C81" s="50">
        <v>19</v>
      </c>
      <c r="D81" s="55" t="s">
        <v>2</v>
      </c>
      <c r="E81" s="53">
        <v>8</v>
      </c>
      <c r="F81" s="50">
        <v>13</v>
      </c>
    </row>
    <row r="82" spans="1:6" x14ac:dyDescent="0.35">
      <c r="A82" s="54" t="s">
        <v>2</v>
      </c>
      <c r="B82" s="52">
        <v>8</v>
      </c>
      <c r="C82" s="49">
        <v>14</v>
      </c>
      <c r="D82" s="54" t="s">
        <v>3</v>
      </c>
      <c r="E82" s="52">
        <v>8</v>
      </c>
      <c r="F82" s="49">
        <v>30</v>
      </c>
    </row>
    <row r="83" spans="1:6" x14ac:dyDescent="0.35">
      <c r="A83" s="55" t="s">
        <v>3</v>
      </c>
      <c r="B83" s="53">
        <v>7</v>
      </c>
      <c r="C83" s="50">
        <v>14</v>
      </c>
      <c r="D83" s="55" t="s">
        <v>3</v>
      </c>
      <c r="E83" s="53">
        <v>8</v>
      </c>
      <c r="F83" s="50">
        <v>14</v>
      </c>
    </row>
    <row r="84" spans="1:6" x14ac:dyDescent="0.35">
      <c r="A84" s="54" t="s">
        <v>2</v>
      </c>
      <c r="B84" s="52">
        <v>8</v>
      </c>
      <c r="C84" s="49">
        <v>13</v>
      </c>
      <c r="D84" s="54" t="s">
        <v>2</v>
      </c>
      <c r="E84" s="52">
        <v>8</v>
      </c>
      <c r="F84" s="49">
        <v>16</v>
      </c>
    </row>
    <row r="85" spans="1:6" x14ac:dyDescent="0.35">
      <c r="A85" s="55" t="s">
        <v>2</v>
      </c>
      <c r="B85" s="53">
        <v>6</v>
      </c>
      <c r="C85" s="50">
        <v>7</v>
      </c>
      <c r="D85" s="55" t="s">
        <v>2</v>
      </c>
      <c r="E85" s="53">
        <v>8</v>
      </c>
      <c r="F85" s="50">
        <v>21</v>
      </c>
    </row>
    <row r="86" spans="1:6" x14ac:dyDescent="0.35">
      <c r="A86" s="54" t="s">
        <v>3</v>
      </c>
      <c r="B86" s="52">
        <v>7</v>
      </c>
      <c r="C86" s="49">
        <v>12</v>
      </c>
      <c r="D86" s="54" t="s">
        <v>2</v>
      </c>
      <c r="E86" s="52">
        <v>8</v>
      </c>
      <c r="F86" s="49">
        <v>21</v>
      </c>
    </row>
    <row r="87" spans="1:6" x14ac:dyDescent="0.35">
      <c r="A87" s="55" t="s">
        <v>2</v>
      </c>
      <c r="B87" s="53">
        <v>7</v>
      </c>
      <c r="C87" s="50">
        <v>16</v>
      </c>
      <c r="D87" s="55" t="s">
        <v>2</v>
      </c>
      <c r="E87" s="53">
        <v>8</v>
      </c>
      <c r="F87" s="50">
        <v>17</v>
      </c>
    </row>
    <row r="88" spans="1:6" x14ac:dyDescent="0.35">
      <c r="A88" s="54" t="s">
        <v>2</v>
      </c>
      <c r="B88" s="52">
        <v>7</v>
      </c>
      <c r="C88" s="49">
        <v>18</v>
      </c>
      <c r="D88" s="54" t="s">
        <v>3</v>
      </c>
      <c r="E88" s="52">
        <v>7</v>
      </c>
      <c r="F88" s="49">
        <v>16.8</v>
      </c>
    </row>
    <row r="89" spans="1:6" x14ac:dyDescent="0.35">
      <c r="A89" s="55" t="s">
        <v>2</v>
      </c>
      <c r="B89" s="53">
        <v>7</v>
      </c>
      <c r="C89" s="50">
        <v>15</v>
      </c>
      <c r="D89" s="55" t="s">
        <v>2</v>
      </c>
      <c r="E89" s="53">
        <v>7</v>
      </c>
      <c r="F89" s="50">
        <v>18</v>
      </c>
    </row>
    <row r="90" spans="1:6" x14ac:dyDescent="0.35">
      <c r="A90" s="54" t="s">
        <v>2</v>
      </c>
      <c r="B90" s="52">
        <v>8</v>
      </c>
      <c r="C90" s="49">
        <v>12</v>
      </c>
      <c r="D90" s="54" t="s">
        <v>3</v>
      </c>
      <c r="E90" s="52">
        <v>7</v>
      </c>
      <c r="F90" s="49">
        <v>13.4</v>
      </c>
    </row>
    <row r="91" spans="1:6" x14ac:dyDescent="0.35">
      <c r="A91" s="55" t="s">
        <v>3</v>
      </c>
      <c r="B91" s="53">
        <v>7</v>
      </c>
      <c r="C91" s="50">
        <v>17</v>
      </c>
      <c r="D91" s="55" t="s">
        <v>3</v>
      </c>
      <c r="E91" s="53">
        <v>7</v>
      </c>
      <c r="F91" s="50">
        <v>18.399999999999999</v>
      </c>
    </row>
    <row r="92" spans="1:6" x14ac:dyDescent="0.35">
      <c r="A92" s="54" t="s">
        <v>3</v>
      </c>
      <c r="B92" s="52">
        <v>8</v>
      </c>
      <c r="C92" s="49">
        <v>13</v>
      </c>
      <c r="D92" s="54" t="s">
        <v>2</v>
      </c>
      <c r="E92" s="52">
        <v>7</v>
      </c>
      <c r="F92" s="49">
        <v>14.4</v>
      </c>
    </row>
    <row r="93" spans="1:6" x14ac:dyDescent="0.35">
      <c r="A93" s="55" t="s">
        <v>2</v>
      </c>
      <c r="B93" s="53">
        <v>8</v>
      </c>
      <c r="C93" s="50">
        <v>13</v>
      </c>
      <c r="D93" s="55" t="s">
        <v>3</v>
      </c>
      <c r="E93" s="53">
        <v>7</v>
      </c>
      <c r="F93" s="50">
        <v>15.2</v>
      </c>
    </row>
    <row r="94" spans="1:6" x14ac:dyDescent="0.35">
      <c r="A94" s="54" t="s">
        <v>3</v>
      </c>
      <c r="B94" s="52">
        <v>7</v>
      </c>
      <c r="C94" s="49">
        <v>14</v>
      </c>
      <c r="D94" s="54" t="s">
        <v>3</v>
      </c>
      <c r="E94" s="52">
        <v>7</v>
      </c>
      <c r="F94" s="49">
        <v>17.600000000000001</v>
      </c>
    </row>
    <row r="95" spans="1:6" x14ac:dyDescent="0.35">
      <c r="A95" s="55" t="s">
        <v>3</v>
      </c>
      <c r="B95" s="53">
        <v>6</v>
      </c>
      <c r="C95" s="50">
        <v>13</v>
      </c>
      <c r="D95" s="55" t="s">
        <v>3</v>
      </c>
      <c r="E95" s="53">
        <v>7</v>
      </c>
      <c r="F95" s="50">
        <v>15.4</v>
      </c>
    </row>
    <row r="96" spans="1:6" x14ac:dyDescent="0.35">
      <c r="A96" s="54" t="s">
        <v>2</v>
      </c>
      <c r="B96" s="52">
        <v>7</v>
      </c>
      <c r="C96" s="49">
        <v>10</v>
      </c>
      <c r="D96" s="54" t="s">
        <v>2</v>
      </c>
      <c r="E96" s="52">
        <v>7</v>
      </c>
      <c r="F96" s="49">
        <v>12</v>
      </c>
    </row>
    <row r="97" spans="1:6" x14ac:dyDescent="0.35">
      <c r="A97" s="55" t="s">
        <v>2</v>
      </c>
      <c r="B97" s="53">
        <v>6</v>
      </c>
      <c r="C97" s="50">
        <v>15</v>
      </c>
      <c r="D97" s="55" t="s">
        <v>2</v>
      </c>
      <c r="E97" s="53">
        <v>7</v>
      </c>
      <c r="F97" s="50">
        <v>14.2</v>
      </c>
    </row>
    <row r="98" spans="1:6" x14ac:dyDescent="0.35">
      <c r="A98" s="54" t="s">
        <v>2</v>
      </c>
      <c r="B98" s="52">
        <v>6</v>
      </c>
      <c r="C98" s="49">
        <v>15</v>
      </c>
      <c r="D98" s="54" t="s">
        <v>3</v>
      </c>
      <c r="E98" s="52">
        <v>7</v>
      </c>
      <c r="F98" s="49">
        <v>18</v>
      </c>
    </row>
    <row r="99" spans="1:6" x14ac:dyDescent="0.35">
      <c r="A99" s="55" t="s">
        <v>2</v>
      </c>
      <c r="B99" s="53">
        <v>6</v>
      </c>
      <c r="C99" s="50">
        <v>12</v>
      </c>
      <c r="D99" s="55" t="s">
        <v>3</v>
      </c>
      <c r="E99" s="53">
        <v>7</v>
      </c>
      <c r="F99" s="50">
        <v>13.4</v>
      </c>
    </row>
    <row r="100" spans="1:6" x14ac:dyDescent="0.35">
      <c r="A100" s="54" t="s">
        <v>2</v>
      </c>
      <c r="B100" s="52">
        <v>6</v>
      </c>
      <c r="C100" s="49">
        <v>14</v>
      </c>
      <c r="D100" s="54" t="s">
        <v>3</v>
      </c>
      <c r="E100" s="52">
        <v>7</v>
      </c>
      <c r="F100" s="49">
        <v>16.600000000000001</v>
      </c>
    </row>
    <row r="101" spans="1:6" x14ac:dyDescent="0.35">
      <c r="A101" s="55" t="s">
        <v>2</v>
      </c>
      <c r="B101" s="53">
        <v>6</v>
      </c>
      <c r="C101" s="50">
        <v>13</v>
      </c>
      <c r="D101" s="55" t="s">
        <v>3</v>
      </c>
      <c r="E101" s="53">
        <v>7</v>
      </c>
      <c r="F101" s="50">
        <v>16.600000000000001</v>
      </c>
    </row>
    <row r="102" spans="1:6" x14ac:dyDescent="0.35">
      <c r="A102" s="54" t="s">
        <v>2</v>
      </c>
      <c r="B102" s="52">
        <v>6</v>
      </c>
      <c r="C102" s="49">
        <v>13</v>
      </c>
      <c r="D102" s="54" t="s">
        <v>3</v>
      </c>
      <c r="E102" s="52">
        <v>7</v>
      </c>
      <c r="F102" s="49">
        <v>18.399999999999999</v>
      </c>
    </row>
    <row r="103" spans="1:6" x14ac:dyDescent="0.35">
      <c r="A103" s="55" t="s">
        <v>2</v>
      </c>
      <c r="B103" s="53">
        <v>6</v>
      </c>
      <c r="C103" s="50">
        <v>12</v>
      </c>
      <c r="D103" s="55" t="s">
        <v>3</v>
      </c>
      <c r="E103" s="53">
        <v>7</v>
      </c>
      <c r="F103" s="50">
        <v>11.6</v>
      </c>
    </row>
    <row r="104" spans="1:6" x14ac:dyDescent="0.35">
      <c r="A104" s="54" t="s">
        <v>2</v>
      </c>
      <c r="B104" s="52">
        <v>7</v>
      </c>
      <c r="C104" s="49">
        <v>12</v>
      </c>
      <c r="D104" s="54" t="s">
        <v>2</v>
      </c>
      <c r="E104" s="52">
        <v>7</v>
      </c>
      <c r="F104" s="49">
        <v>14</v>
      </c>
    </row>
    <row r="105" spans="1:6" x14ac:dyDescent="0.35">
      <c r="A105" s="55" t="s">
        <v>3</v>
      </c>
      <c r="B105" s="53">
        <v>6</v>
      </c>
      <c r="C105" s="50">
        <v>17</v>
      </c>
      <c r="D105" s="55" t="s">
        <v>3</v>
      </c>
      <c r="E105" s="53">
        <v>7</v>
      </c>
      <c r="F105" s="50">
        <v>16</v>
      </c>
    </row>
    <row r="106" spans="1:6" x14ac:dyDescent="0.35">
      <c r="A106" s="54" t="s">
        <v>3</v>
      </c>
      <c r="B106" s="52">
        <v>6</v>
      </c>
      <c r="C106" s="49">
        <v>13</v>
      </c>
      <c r="D106" s="54" t="s">
        <v>3</v>
      </c>
      <c r="E106" s="52">
        <v>7</v>
      </c>
      <c r="F106" s="49">
        <v>16</v>
      </c>
    </row>
    <row r="107" spans="1:6" x14ac:dyDescent="0.35">
      <c r="A107" s="55" t="s">
        <v>3</v>
      </c>
      <c r="B107" s="53">
        <v>6</v>
      </c>
      <c r="C107" s="50">
        <v>18</v>
      </c>
      <c r="D107" s="55" t="s">
        <v>2</v>
      </c>
      <c r="E107" s="53">
        <v>7</v>
      </c>
      <c r="F107" s="50">
        <v>16</v>
      </c>
    </row>
    <row r="108" spans="1:6" x14ac:dyDescent="0.35">
      <c r="A108" s="54" t="s">
        <v>2</v>
      </c>
      <c r="B108" s="52">
        <v>6</v>
      </c>
      <c r="C108" s="49">
        <v>14</v>
      </c>
      <c r="D108" s="54" t="s">
        <v>2</v>
      </c>
      <c r="E108" s="52">
        <v>7</v>
      </c>
      <c r="F108" s="49">
        <v>18</v>
      </c>
    </row>
    <row r="109" spans="1:6" x14ac:dyDescent="0.35">
      <c r="A109" s="55" t="s">
        <v>3</v>
      </c>
      <c r="B109" s="53">
        <v>8</v>
      </c>
      <c r="C109" s="50">
        <v>16</v>
      </c>
      <c r="D109" s="55" t="s">
        <v>2</v>
      </c>
      <c r="E109" s="53">
        <v>7</v>
      </c>
      <c r="F109" s="50">
        <v>19</v>
      </c>
    </row>
    <row r="110" spans="1:6" x14ac:dyDescent="0.35">
      <c r="A110" s="54" t="s">
        <v>3</v>
      </c>
      <c r="B110" s="52">
        <v>8</v>
      </c>
      <c r="C110" s="49">
        <v>14.2</v>
      </c>
      <c r="D110" s="54" t="s">
        <v>2</v>
      </c>
      <c r="E110" s="52">
        <v>7</v>
      </c>
      <c r="F110" s="49">
        <v>19</v>
      </c>
    </row>
    <row r="111" spans="1:6" x14ac:dyDescent="0.35">
      <c r="A111" s="55" t="s">
        <v>3</v>
      </c>
      <c r="B111" s="53">
        <v>7</v>
      </c>
      <c r="C111" s="50">
        <v>13</v>
      </c>
      <c r="D111" s="55" t="s">
        <v>2</v>
      </c>
      <c r="E111" s="53">
        <v>7</v>
      </c>
      <c r="F111" s="50">
        <v>13</v>
      </c>
    </row>
    <row r="112" spans="1:6" x14ac:dyDescent="0.35">
      <c r="A112" s="54" t="s">
        <v>3</v>
      </c>
      <c r="B112" s="52">
        <v>7</v>
      </c>
      <c r="C112" s="49">
        <v>16</v>
      </c>
      <c r="D112" s="54" t="s">
        <v>2</v>
      </c>
      <c r="E112" s="52">
        <v>7</v>
      </c>
      <c r="F112" s="49">
        <v>17</v>
      </c>
    </row>
    <row r="113" spans="1:6" x14ac:dyDescent="0.35">
      <c r="A113" s="55" t="s">
        <v>2</v>
      </c>
      <c r="B113" s="53">
        <v>8</v>
      </c>
      <c r="C113" s="50">
        <v>15</v>
      </c>
      <c r="D113" s="55" t="s">
        <v>2</v>
      </c>
      <c r="E113" s="53">
        <v>7</v>
      </c>
      <c r="F113" s="50">
        <v>18</v>
      </c>
    </row>
    <row r="114" spans="1:6" x14ac:dyDescent="0.35">
      <c r="A114" s="54" t="s">
        <v>2</v>
      </c>
      <c r="B114" s="52">
        <v>8</v>
      </c>
      <c r="C114" s="49">
        <v>16</v>
      </c>
      <c r="D114" s="54" t="s">
        <v>2</v>
      </c>
      <c r="E114" s="52">
        <v>7</v>
      </c>
      <c r="F114" s="49">
        <v>20</v>
      </c>
    </row>
    <row r="115" spans="1:6" x14ac:dyDescent="0.35">
      <c r="A115" s="55" t="s">
        <v>2</v>
      </c>
      <c r="B115" s="53">
        <v>8</v>
      </c>
      <c r="C115" s="50">
        <v>17</v>
      </c>
      <c r="D115" s="55" t="s">
        <v>2</v>
      </c>
      <c r="E115" s="53">
        <v>7</v>
      </c>
      <c r="F115" s="50">
        <v>12</v>
      </c>
    </row>
    <row r="116" spans="1:6" x14ac:dyDescent="0.35">
      <c r="A116" s="54" t="s">
        <v>3</v>
      </c>
      <c r="B116" s="52">
        <v>8</v>
      </c>
      <c r="C116" s="49">
        <v>13</v>
      </c>
      <c r="D116" s="54" t="s">
        <v>2</v>
      </c>
      <c r="E116" s="52">
        <v>7</v>
      </c>
      <c r="F116" s="49">
        <v>20</v>
      </c>
    </row>
    <row r="117" spans="1:6" x14ac:dyDescent="0.35">
      <c r="A117" s="55" t="s">
        <v>3</v>
      </c>
      <c r="B117" s="53">
        <v>6</v>
      </c>
      <c r="C117" s="50">
        <v>17</v>
      </c>
      <c r="D117" s="55" t="s">
        <v>2</v>
      </c>
      <c r="E117" s="53">
        <v>7</v>
      </c>
      <c r="F117" s="50">
        <v>10</v>
      </c>
    </row>
    <row r="118" spans="1:6" x14ac:dyDescent="0.35">
      <c r="A118" s="54" t="s">
        <v>3</v>
      </c>
      <c r="B118" s="52">
        <v>6</v>
      </c>
      <c r="C118" s="49">
        <v>17</v>
      </c>
      <c r="D118" s="54" t="s">
        <v>2</v>
      </c>
      <c r="E118" s="52">
        <v>7</v>
      </c>
      <c r="F118" s="49">
        <v>17</v>
      </c>
    </row>
    <row r="119" spans="1:6" x14ac:dyDescent="0.35">
      <c r="A119" s="55" t="s">
        <v>3</v>
      </c>
      <c r="B119" s="53">
        <v>6</v>
      </c>
      <c r="C119" s="50">
        <v>16</v>
      </c>
      <c r="D119" s="55" t="s">
        <v>2</v>
      </c>
      <c r="E119" s="53">
        <v>7</v>
      </c>
      <c r="F119" s="50">
        <v>19</v>
      </c>
    </row>
    <row r="120" spans="1:6" x14ac:dyDescent="0.35">
      <c r="A120" s="54" t="s">
        <v>3</v>
      </c>
      <c r="B120" s="52">
        <v>6</v>
      </c>
      <c r="C120" s="49">
        <v>14</v>
      </c>
      <c r="D120" s="54" t="s">
        <v>2</v>
      </c>
      <c r="E120" s="52">
        <v>7</v>
      </c>
      <c r="F120" s="49">
        <v>19</v>
      </c>
    </row>
    <row r="121" spans="1:6" x14ac:dyDescent="0.35">
      <c r="A121" s="55" t="s">
        <v>3</v>
      </c>
      <c r="B121" s="53">
        <v>6</v>
      </c>
      <c r="C121" s="50">
        <v>12</v>
      </c>
      <c r="D121" s="55" t="s">
        <v>2</v>
      </c>
      <c r="E121" s="53">
        <v>7</v>
      </c>
      <c r="F121" s="50">
        <v>19</v>
      </c>
    </row>
    <row r="122" spans="1:6" x14ac:dyDescent="0.35">
      <c r="A122" s="54" t="s">
        <v>2</v>
      </c>
      <c r="B122" s="52">
        <v>6</v>
      </c>
      <c r="C122" s="49">
        <v>15</v>
      </c>
      <c r="D122" s="54" t="s">
        <v>2</v>
      </c>
      <c r="E122" s="52">
        <v>7</v>
      </c>
      <c r="F122" s="49">
        <v>15</v>
      </c>
    </row>
    <row r="123" spans="1:6" x14ac:dyDescent="0.35">
      <c r="A123" s="55" t="s">
        <v>3</v>
      </c>
      <c r="B123" s="53">
        <v>7</v>
      </c>
      <c r="C123" s="50">
        <v>15</v>
      </c>
      <c r="D123" s="55" t="s">
        <v>2</v>
      </c>
      <c r="E123" s="53">
        <v>7</v>
      </c>
      <c r="F123" s="50">
        <v>19</v>
      </c>
    </row>
    <row r="124" spans="1:6" x14ac:dyDescent="0.35">
      <c r="A124" s="54" t="s">
        <v>2</v>
      </c>
      <c r="B124" s="52">
        <v>6</v>
      </c>
      <c r="C124" s="49">
        <v>15</v>
      </c>
      <c r="D124" s="54" t="s">
        <v>2</v>
      </c>
      <c r="E124" s="52">
        <v>7</v>
      </c>
      <c r="F124" s="49">
        <v>16</v>
      </c>
    </row>
    <row r="125" spans="1:6" x14ac:dyDescent="0.35">
      <c r="A125" s="55" t="s">
        <v>3</v>
      </c>
      <c r="B125" s="53">
        <v>6</v>
      </c>
      <c r="C125" s="50">
        <v>14</v>
      </c>
      <c r="D125" s="55" t="s">
        <v>2</v>
      </c>
      <c r="E125" s="53">
        <v>7</v>
      </c>
      <c r="F125" s="50">
        <v>20</v>
      </c>
    </row>
    <row r="126" spans="1:6" x14ac:dyDescent="0.35">
      <c r="A126" s="54" t="s">
        <v>3</v>
      </c>
      <c r="B126" s="52">
        <v>6</v>
      </c>
      <c r="C126" s="49">
        <v>12</v>
      </c>
      <c r="D126" s="54" t="s">
        <v>2</v>
      </c>
      <c r="E126" s="52">
        <v>7</v>
      </c>
      <c r="F126" s="49">
        <v>16</v>
      </c>
    </row>
    <row r="127" spans="1:6" x14ac:dyDescent="0.35">
      <c r="A127" s="55" t="s">
        <v>3</v>
      </c>
      <c r="B127" s="53">
        <v>6</v>
      </c>
      <c r="C127" s="50">
        <v>11</v>
      </c>
      <c r="D127" s="55" t="s">
        <v>2</v>
      </c>
      <c r="E127" s="53">
        <v>7</v>
      </c>
      <c r="F127" s="50">
        <v>15</v>
      </c>
    </row>
    <row r="128" spans="1:6" x14ac:dyDescent="0.35">
      <c r="A128" s="54" t="s">
        <v>3</v>
      </c>
      <c r="B128" s="52">
        <v>8</v>
      </c>
      <c r="C128" s="49">
        <v>16</v>
      </c>
      <c r="D128" s="54" t="s">
        <v>2</v>
      </c>
      <c r="E128" s="52">
        <v>7</v>
      </c>
      <c r="F128" s="49">
        <v>19</v>
      </c>
    </row>
    <row r="129" spans="1:6" x14ac:dyDescent="0.35">
      <c r="A129" s="55" t="s">
        <v>3</v>
      </c>
      <c r="B129" s="53">
        <v>6</v>
      </c>
      <c r="C129" s="50">
        <v>13</v>
      </c>
      <c r="D129" s="55" t="s">
        <v>2</v>
      </c>
      <c r="E129" s="53">
        <v>7</v>
      </c>
      <c r="F129" s="50">
        <v>18</v>
      </c>
    </row>
    <row r="130" spans="1:6" x14ac:dyDescent="0.35">
      <c r="A130" s="54" t="s">
        <v>3</v>
      </c>
      <c r="B130" s="52">
        <v>6</v>
      </c>
      <c r="C130" s="49">
        <v>12</v>
      </c>
      <c r="D130" s="54" t="s">
        <v>2</v>
      </c>
      <c r="E130" s="52">
        <v>7</v>
      </c>
      <c r="F130" s="49">
        <v>13.1</v>
      </c>
    </row>
    <row r="131" spans="1:6" x14ac:dyDescent="0.35">
      <c r="A131" s="55" t="s">
        <v>2</v>
      </c>
      <c r="B131" s="53">
        <v>7</v>
      </c>
      <c r="C131" s="50">
        <v>19</v>
      </c>
      <c r="D131" s="55" t="s">
        <v>2</v>
      </c>
      <c r="E131" s="53">
        <v>7</v>
      </c>
      <c r="F131" s="50">
        <v>19</v>
      </c>
    </row>
    <row r="132" spans="1:6" x14ac:dyDescent="0.35">
      <c r="A132" s="54" t="s">
        <v>3</v>
      </c>
      <c r="B132" s="52">
        <v>7</v>
      </c>
      <c r="C132" s="49">
        <v>12</v>
      </c>
      <c r="D132" s="54" t="s">
        <v>2</v>
      </c>
      <c r="E132" s="52">
        <v>7</v>
      </c>
      <c r="F132" s="49">
        <v>15.6</v>
      </c>
    </row>
    <row r="133" spans="1:6" x14ac:dyDescent="0.35">
      <c r="A133" s="55" t="s">
        <v>3</v>
      </c>
      <c r="B133" s="53">
        <v>6</v>
      </c>
      <c r="C133" s="50">
        <v>12</v>
      </c>
      <c r="D133" s="55" t="s">
        <v>2</v>
      </c>
      <c r="E133" s="53">
        <v>7</v>
      </c>
      <c r="F133" s="50">
        <v>14.6</v>
      </c>
    </row>
    <row r="134" spans="1:6" x14ac:dyDescent="0.35">
      <c r="A134" s="54" t="s">
        <v>3</v>
      </c>
      <c r="B134" s="52">
        <v>8</v>
      </c>
      <c r="C134" s="49">
        <v>16</v>
      </c>
      <c r="D134" s="54" t="s">
        <v>2</v>
      </c>
      <c r="E134" s="52">
        <v>7</v>
      </c>
      <c r="F134" s="49">
        <v>12.6</v>
      </c>
    </row>
    <row r="135" spans="1:6" x14ac:dyDescent="0.35">
      <c r="A135" s="55" t="s">
        <v>3</v>
      </c>
      <c r="B135" s="53">
        <v>7</v>
      </c>
      <c r="C135" s="50">
        <v>15</v>
      </c>
      <c r="D135" s="55" t="s">
        <v>2</v>
      </c>
      <c r="E135" s="53">
        <v>7</v>
      </c>
      <c r="F135" s="50">
        <v>15.4</v>
      </c>
    </row>
    <row r="136" spans="1:6" x14ac:dyDescent="0.35">
      <c r="A136" s="54" t="s">
        <v>3</v>
      </c>
      <c r="B136" s="52">
        <v>7</v>
      </c>
      <c r="C136" s="49">
        <v>13</v>
      </c>
      <c r="D136" s="54" t="s">
        <v>2</v>
      </c>
      <c r="E136" s="52">
        <v>7</v>
      </c>
      <c r="F136" s="49">
        <v>17.8</v>
      </c>
    </row>
    <row r="137" spans="1:6" x14ac:dyDescent="0.35">
      <c r="A137" s="55" t="s">
        <v>3</v>
      </c>
      <c r="B137" s="53">
        <v>7</v>
      </c>
      <c r="C137" s="50">
        <v>14</v>
      </c>
      <c r="D137" s="55" t="s">
        <v>2</v>
      </c>
      <c r="E137" s="53">
        <v>7</v>
      </c>
      <c r="F137" s="50">
        <v>20</v>
      </c>
    </row>
    <row r="138" spans="1:6" x14ac:dyDescent="0.35">
      <c r="A138" s="54" t="s">
        <v>2</v>
      </c>
      <c r="B138" s="52">
        <v>8</v>
      </c>
      <c r="C138" s="49">
        <v>14</v>
      </c>
      <c r="D138" s="54" t="s">
        <v>2</v>
      </c>
      <c r="E138" s="52">
        <v>7</v>
      </c>
      <c r="F138" s="49">
        <v>17</v>
      </c>
    </row>
    <row r="139" spans="1:6" x14ac:dyDescent="0.35">
      <c r="A139" s="55" t="s">
        <v>3</v>
      </c>
      <c r="B139" s="53">
        <v>6</v>
      </c>
      <c r="C139" s="50">
        <v>13</v>
      </c>
      <c r="D139" s="55" t="s">
        <v>2</v>
      </c>
      <c r="E139" s="53">
        <v>7</v>
      </c>
      <c r="F139" s="50">
        <v>16.5</v>
      </c>
    </row>
    <row r="140" spans="1:6" x14ac:dyDescent="0.35">
      <c r="A140" s="54" t="s">
        <v>2</v>
      </c>
      <c r="B140" s="52">
        <v>6</v>
      </c>
      <c r="C140" s="49">
        <v>14</v>
      </c>
      <c r="D140" s="54" t="s">
        <v>2</v>
      </c>
      <c r="E140" s="52">
        <v>7</v>
      </c>
      <c r="F140" s="49">
        <v>15</v>
      </c>
    </row>
    <row r="141" spans="1:6" x14ac:dyDescent="0.35">
      <c r="A141" s="55" t="s">
        <v>2</v>
      </c>
      <c r="B141" s="53">
        <v>7</v>
      </c>
      <c r="C141" s="50">
        <v>13</v>
      </c>
      <c r="D141" s="55" t="s">
        <v>2</v>
      </c>
      <c r="E141" s="53">
        <v>7</v>
      </c>
      <c r="F141" s="50">
        <v>12.5</v>
      </c>
    </row>
    <row r="142" spans="1:6" x14ac:dyDescent="0.35">
      <c r="A142" s="54" t="s">
        <v>2</v>
      </c>
      <c r="B142" s="52">
        <v>6</v>
      </c>
      <c r="C142" s="49">
        <v>12</v>
      </c>
      <c r="D142" s="54" t="s">
        <v>2</v>
      </c>
      <c r="E142" s="52">
        <v>7</v>
      </c>
      <c r="F142" s="49">
        <v>10.5</v>
      </c>
    </row>
    <row r="143" spans="1:6" x14ac:dyDescent="0.35">
      <c r="A143" s="55" t="s">
        <v>3</v>
      </c>
      <c r="B143" s="53">
        <v>6</v>
      </c>
      <c r="C143" s="50">
        <v>14</v>
      </c>
      <c r="D143" s="55" t="s">
        <v>2</v>
      </c>
      <c r="E143" s="53">
        <v>7</v>
      </c>
      <c r="F143" s="50">
        <v>15</v>
      </c>
    </row>
    <row r="144" spans="1:6" x14ac:dyDescent="0.35">
      <c r="A144" s="54" t="s">
        <v>3</v>
      </c>
      <c r="B144" s="52">
        <v>8</v>
      </c>
      <c r="C144" s="49">
        <v>15</v>
      </c>
      <c r="D144" s="54" t="s">
        <v>2</v>
      </c>
      <c r="E144" s="52">
        <v>7</v>
      </c>
      <c r="F144" s="49">
        <v>19.5</v>
      </c>
    </row>
    <row r="145" spans="1:6" x14ac:dyDescent="0.35">
      <c r="A145" s="55" t="s">
        <v>3</v>
      </c>
      <c r="B145" s="53">
        <v>7</v>
      </c>
      <c r="C145" s="50">
        <v>16</v>
      </c>
      <c r="D145" s="55" t="s">
        <v>3</v>
      </c>
      <c r="E145" s="53">
        <v>7</v>
      </c>
      <c r="F145" s="50">
        <v>16</v>
      </c>
    </row>
    <row r="146" spans="1:6" x14ac:dyDescent="0.35">
      <c r="A146" s="54" t="s">
        <v>2</v>
      </c>
      <c r="B146" s="52">
        <v>7</v>
      </c>
      <c r="C146" s="49">
        <v>14</v>
      </c>
      <c r="D146" s="54" t="s">
        <v>2</v>
      </c>
      <c r="E146" s="52">
        <v>7</v>
      </c>
      <c r="F146" s="49">
        <v>16</v>
      </c>
    </row>
    <row r="147" spans="1:6" x14ac:dyDescent="0.35">
      <c r="A147" s="55" t="s">
        <v>2</v>
      </c>
      <c r="B147" s="53">
        <v>6</v>
      </c>
      <c r="C147" s="50">
        <v>16</v>
      </c>
      <c r="D147" s="55" t="s">
        <v>3</v>
      </c>
      <c r="E147" s="53">
        <v>7</v>
      </c>
      <c r="F147" s="50">
        <v>16</v>
      </c>
    </row>
    <row r="148" spans="1:6" x14ac:dyDescent="0.35">
      <c r="A148" s="54" t="s">
        <v>2</v>
      </c>
      <c r="B148" s="52">
        <v>6</v>
      </c>
      <c r="C148" s="49">
        <v>17</v>
      </c>
      <c r="D148" s="54" t="s">
        <v>2</v>
      </c>
      <c r="E148" s="52">
        <v>7</v>
      </c>
      <c r="F148" s="49">
        <v>22</v>
      </c>
    </row>
    <row r="149" spans="1:6" x14ac:dyDescent="0.35">
      <c r="A149" s="55" t="s">
        <v>2</v>
      </c>
      <c r="B149" s="53">
        <v>7</v>
      </c>
      <c r="C149" s="50">
        <v>14</v>
      </c>
      <c r="D149" s="55" t="s">
        <v>2</v>
      </c>
      <c r="E149" s="53">
        <v>7</v>
      </c>
      <c r="F149" s="50">
        <v>18</v>
      </c>
    </row>
    <row r="150" spans="1:6" x14ac:dyDescent="0.35">
      <c r="A150" s="54" t="s">
        <v>2</v>
      </c>
      <c r="B150" s="52">
        <v>7</v>
      </c>
      <c r="C150" s="49">
        <v>13</v>
      </c>
      <c r="D150" s="54" t="s">
        <v>2</v>
      </c>
      <c r="E150" s="52">
        <v>7</v>
      </c>
      <c r="F150" s="49">
        <v>20</v>
      </c>
    </row>
    <row r="151" spans="1:6" x14ac:dyDescent="0.35">
      <c r="A151" s="55" t="s">
        <v>2</v>
      </c>
      <c r="B151" s="53">
        <v>7</v>
      </c>
      <c r="C151" s="50">
        <v>14</v>
      </c>
      <c r="D151" s="55" t="s">
        <v>2</v>
      </c>
      <c r="E151" s="53">
        <v>7</v>
      </c>
      <c r="F151" s="50">
        <v>18</v>
      </c>
    </row>
    <row r="152" spans="1:6" x14ac:dyDescent="0.35">
      <c r="A152" s="54" t="s">
        <v>2</v>
      </c>
      <c r="B152" s="52">
        <v>7</v>
      </c>
      <c r="C152" s="49">
        <v>14</v>
      </c>
      <c r="D152" s="54" t="s">
        <v>2</v>
      </c>
      <c r="E152" s="52">
        <v>7</v>
      </c>
      <c r="F152" s="49">
        <v>18</v>
      </c>
    </row>
    <row r="153" spans="1:6" x14ac:dyDescent="0.35">
      <c r="A153" s="55" t="s">
        <v>2</v>
      </c>
      <c r="B153" s="53">
        <v>7</v>
      </c>
      <c r="C153" s="50">
        <v>20</v>
      </c>
      <c r="D153" s="55" t="s">
        <v>2</v>
      </c>
      <c r="E153" s="53">
        <v>7</v>
      </c>
      <c r="F153" s="50">
        <v>20</v>
      </c>
    </row>
    <row r="154" spans="1:6" x14ac:dyDescent="0.35">
      <c r="A154" s="54" t="s">
        <v>3</v>
      </c>
      <c r="B154" s="52">
        <v>8</v>
      </c>
      <c r="C154" s="49">
        <v>22</v>
      </c>
      <c r="D154" s="54" t="s">
        <v>2</v>
      </c>
      <c r="E154" s="52">
        <v>7</v>
      </c>
      <c r="F154" s="49">
        <v>20</v>
      </c>
    </row>
    <row r="155" spans="1:6" x14ac:dyDescent="0.35">
      <c r="A155" s="55" t="s">
        <v>3</v>
      </c>
      <c r="B155" s="53">
        <v>7</v>
      </c>
      <c r="C155" s="50">
        <v>17</v>
      </c>
      <c r="D155" s="55" t="s">
        <v>3</v>
      </c>
      <c r="E155" s="53">
        <v>7</v>
      </c>
      <c r="F155" s="50">
        <v>20</v>
      </c>
    </row>
    <row r="156" spans="1:6" x14ac:dyDescent="0.35">
      <c r="A156" s="54" t="s">
        <v>3</v>
      </c>
      <c r="B156" s="52">
        <v>6</v>
      </c>
      <c r="C156" s="49">
        <v>12</v>
      </c>
      <c r="D156" s="54" t="s">
        <v>3</v>
      </c>
      <c r="E156" s="52">
        <v>7</v>
      </c>
      <c r="F156" s="49">
        <v>12</v>
      </c>
    </row>
    <row r="157" spans="1:6" x14ac:dyDescent="0.35">
      <c r="A157" s="55" t="s">
        <v>3</v>
      </c>
      <c r="B157" s="53">
        <v>6</v>
      </c>
      <c r="C157" s="50">
        <v>16</v>
      </c>
      <c r="D157" s="55" t="s">
        <v>3</v>
      </c>
      <c r="E157" s="53">
        <v>7</v>
      </c>
      <c r="F157" s="50">
        <v>18</v>
      </c>
    </row>
    <row r="158" spans="1:6" x14ac:dyDescent="0.35">
      <c r="A158" s="54" t="s">
        <v>3</v>
      </c>
      <c r="B158" s="52">
        <v>6</v>
      </c>
      <c r="C158" s="49">
        <v>12</v>
      </c>
      <c r="D158" s="54" t="s">
        <v>3</v>
      </c>
      <c r="E158" s="52">
        <v>7</v>
      </c>
      <c r="F158" s="49">
        <v>20</v>
      </c>
    </row>
    <row r="159" spans="1:6" x14ac:dyDescent="0.35">
      <c r="A159" s="55" t="s">
        <v>2</v>
      </c>
      <c r="B159" s="53">
        <v>7</v>
      </c>
      <c r="C159" s="50">
        <v>20</v>
      </c>
      <c r="D159" s="55" t="s">
        <v>3</v>
      </c>
      <c r="E159" s="53">
        <v>7</v>
      </c>
      <c r="F159" s="50">
        <v>16</v>
      </c>
    </row>
    <row r="160" spans="1:6" x14ac:dyDescent="0.35">
      <c r="A160" s="54" t="s">
        <v>3</v>
      </c>
      <c r="B160" s="52">
        <v>7</v>
      </c>
      <c r="C160" s="49">
        <v>22</v>
      </c>
      <c r="D160" s="54" t="s">
        <v>2</v>
      </c>
      <c r="E160" s="52">
        <v>7</v>
      </c>
      <c r="F160" s="49">
        <v>24</v>
      </c>
    </row>
    <row r="161" spans="1:6" x14ac:dyDescent="0.35">
      <c r="A161" s="55" t="s">
        <v>3</v>
      </c>
      <c r="B161" s="53">
        <v>7</v>
      </c>
      <c r="C161" s="50">
        <v>16.600000000000001</v>
      </c>
      <c r="D161" s="55" t="s">
        <v>3</v>
      </c>
      <c r="E161" s="53">
        <v>7</v>
      </c>
      <c r="F161" s="50">
        <v>11.6</v>
      </c>
    </row>
    <row r="162" spans="1:6" x14ac:dyDescent="0.35">
      <c r="A162" s="54" t="s">
        <v>3</v>
      </c>
      <c r="B162" s="52">
        <v>8</v>
      </c>
      <c r="C162" s="49">
        <v>15</v>
      </c>
      <c r="D162" s="54" t="s">
        <v>2</v>
      </c>
      <c r="E162" s="52">
        <v>7</v>
      </c>
      <c r="F162" s="49">
        <v>16.600000000000001</v>
      </c>
    </row>
    <row r="163" spans="1:6" x14ac:dyDescent="0.35">
      <c r="A163" s="55" t="s">
        <v>2</v>
      </c>
      <c r="B163" s="53">
        <v>7</v>
      </c>
      <c r="C163" s="50">
        <v>15</v>
      </c>
      <c r="D163" s="55" t="s">
        <v>2</v>
      </c>
      <c r="E163" s="53">
        <v>7</v>
      </c>
      <c r="F163" s="50">
        <v>17.399999999999999</v>
      </c>
    </row>
    <row r="164" spans="1:6" x14ac:dyDescent="0.35">
      <c r="A164" s="54" t="s">
        <v>3</v>
      </c>
      <c r="B164" s="52">
        <v>6</v>
      </c>
      <c r="C164" s="49">
        <v>12</v>
      </c>
      <c r="D164" s="54" t="s">
        <v>2</v>
      </c>
      <c r="E164" s="52">
        <v>7</v>
      </c>
      <c r="F164" s="49">
        <v>14.2</v>
      </c>
    </row>
    <row r="165" spans="1:6" x14ac:dyDescent="0.35">
      <c r="A165" s="55" t="s">
        <v>2</v>
      </c>
      <c r="B165" s="53">
        <v>8</v>
      </c>
      <c r="C165" s="50">
        <v>17</v>
      </c>
      <c r="D165" s="55" t="s">
        <v>3</v>
      </c>
      <c r="E165" s="53">
        <v>7</v>
      </c>
      <c r="F165" s="50">
        <v>16.600000000000001</v>
      </c>
    </row>
    <row r="166" spans="1:6" x14ac:dyDescent="0.35">
      <c r="A166" s="54" t="s">
        <v>3</v>
      </c>
      <c r="B166" s="52">
        <v>7</v>
      </c>
      <c r="C166" s="49">
        <v>19</v>
      </c>
      <c r="D166" s="54" t="s">
        <v>2</v>
      </c>
      <c r="E166" s="52">
        <v>7</v>
      </c>
      <c r="F166" s="49">
        <v>19.8</v>
      </c>
    </row>
    <row r="167" spans="1:6" x14ac:dyDescent="0.35">
      <c r="A167" s="55" t="s">
        <v>3</v>
      </c>
      <c r="B167" s="53">
        <v>8</v>
      </c>
      <c r="C167" s="50">
        <v>13</v>
      </c>
      <c r="D167" s="55" t="s">
        <v>3</v>
      </c>
      <c r="E167" s="53">
        <v>7</v>
      </c>
      <c r="F167" s="50">
        <v>16</v>
      </c>
    </row>
    <row r="168" spans="1:6" x14ac:dyDescent="0.35">
      <c r="A168" s="54" t="s">
        <v>3</v>
      </c>
      <c r="B168" s="52">
        <v>8</v>
      </c>
      <c r="C168" s="49">
        <v>16</v>
      </c>
      <c r="D168" s="54" t="s">
        <v>3</v>
      </c>
      <c r="E168" s="52">
        <v>7</v>
      </c>
      <c r="F168" s="49">
        <v>14</v>
      </c>
    </row>
    <row r="169" spans="1:6" x14ac:dyDescent="0.35">
      <c r="A169" s="55" t="s">
        <v>3</v>
      </c>
      <c r="B169" s="53">
        <v>8</v>
      </c>
      <c r="C169" s="50">
        <v>13</v>
      </c>
      <c r="D169" s="55" t="s">
        <v>3</v>
      </c>
      <c r="E169" s="53">
        <v>7</v>
      </c>
      <c r="F169" s="50">
        <v>12</v>
      </c>
    </row>
    <row r="170" spans="1:6" x14ac:dyDescent="0.35">
      <c r="A170" s="54" t="s">
        <v>2</v>
      </c>
      <c r="B170" s="52">
        <v>8</v>
      </c>
      <c r="C170" s="49">
        <v>19</v>
      </c>
      <c r="D170" s="54" t="s">
        <v>3</v>
      </c>
      <c r="E170" s="52">
        <v>7</v>
      </c>
      <c r="F170" s="49">
        <v>18</v>
      </c>
    </row>
    <row r="171" spans="1:6" x14ac:dyDescent="0.35">
      <c r="A171" s="55" t="s">
        <v>3</v>
      </c>
      <c r="B171" s="53">
        <v>6</v>
      </c>
      <c r="C171" s="50">
        <v>13</v>
      </c>
      <c r="D171" s="55" t="s">
        <v>2</v>
      </c>
      <c r="E171" s="53">
        <v>7</v>
      </c>
      <c r="F171" s="50">
        <v>16</v>
      </c>
    </row>
    <row r="172" spans="1:6" x14ac:dyDescent="0.35">
      <c r="A172" s="54" t="s">
        <v>2</v>
      </c>
      <c r="B172" s="52">
        <v>6</v>
      </c>
      <c r="C172" s="49">
        <v>12</v>
      </c>
      <c r="D172" s="54" t="s">
        <v>2</v>
      </c>
      <c r="E172" s="52">
        <v>7</v>
      </c>
      <c r="F172" s="49">
        <v>15</v>
      </c>
    </row>
    <row r="173" spans="1:6" x14ac:dyDescent="0.35">
      <c r="A173" s="55" t="s">
        <v>2</v>
      </c>
      <c r="B173" s="53">
        <v>8</v>
      </c>
      <c r="C173" s="50">
        <v>14</v>
      </c>
      <c r="D173" s="55" t="s">
        <v>2</v>
      </c>
      <c r="E173" s="53">
        <v>7</v>
      </c>
      <c r="F173" s="50">
        <v>20</v>
      </c>
    </row>
    <row r="174" spans="1:6" x14ac:dyDescent="0.35">
      <c r="A174" s="54" t="s">
        <v>2</v>
      </c>
      <c r="B174" s="52">
        <v>7</v>
      </c>
      <c r="C174" s="49">
        <v>13</v>
      </c>
      <c r="D174" s="54" t="s">
        <v>2</v>
      </c>
      <c r="E174" s="52">
        <v>7</v>
      </c>
      <c r="F174" s="49">
        <v>20</v>
      </c>
    </row>
    <row r="175" spans="1:6" x14ac:dyDescent="0.35">
      <c r="A175" s="55" t="s">
        <v>2</v>
      </c>
      <c r="B175" s="53">
        <v>7</v>
      </c>
      <c r="C175" s="50">
        <v>17</v>
      </c>
      <c r="D175" s="55" t="s">
        <v>2</v>
      </c>
      <c r="E175" s="53">
        <v>7</v>
      </c>
      <c r="F175" s="50">
        <v>19</v>
      </c>
    </row>
    <row r="176" spans="1:6" x14ac:dyDescent="0.35">
      <c r="A176" s="54" t="s">
        <v>2</v>
      </c>
      <c r="B176" s="52">
        <v>6</v>
      </c>
      <c r="C176" s="49">
        <v>11</v>
      </c>
      <c r="D176" s="54" t="s">
        <v>3</v>
      </c>
      <c r="E176" s="52">
        <v>7</v>
      </c>
      <c r="F176" s="49">
        <v>15.6</v>
      </c>
    </row>
    <row r="177" spans="1:6" x14ac:dyDescent="0.35">
      <c r="A177" s="55" t="s">
        <v>2</v>
      </c>
      <c r="B177" s="53">
        <v>6</v>
      </c>
      <c r="C177" s="50">
        <v>11</v>
      </c>
      <c r="D177" s="55" t="s">
        <v>3</v>
      </c>
      <c r="E177" s="53">
        <v>7</v>
      </c>
      <c r="F177" s="50">
        <v>18</v>
      </c>
    </row>
    <row r="178" spans="1:6" x14ac:dyDescent="0.35">
      <c r="A178" s="54" t="s">
        <v>2</v>
      </c>
      <c r="B178" s="52">
        <v>6</v>
      </c>
      <c r="C178" s="49">
        <v>11</v>
      </c>
      <c r="D178" s="54" t="s">
        <v>3</v>
      </c>
      <c r="E178" s="52">
        <v>7</v>
      </c>
      <c r="F178" s="49">
        <v>20</v>
      </c>
    </row>
    <row r="179" spans="1:6" x14ac:dyDescent="0.35">
      <c r="A179" s="55" t="s">
        <v>2</v>
      </c>
      <c r="B179" s="53">
        <v>6</v>
      </c>
      <c r="C179" s="50">
        <v>17</v>
      </c>
      <c r="D179" s="55" t="s">
        <v>2</v>
      </c>
      <c r="E179" s="53">
        <v>6</v>
      </c>
      <c r="F179" s="50">
        <v>16.600000000000001</v>
      </c>
    </row>
    <row r="180" spans="1:6" x14ac:dyDescent="0.35">
      <c r="A180" s="54" t="s">
        <v>2</v>
      </c>
      <c r="B180" s="52">
        <v>6</v>
      </c>
      <c r="C180" s="49">
        <v>17</v>
      </c>
      <c r="D180" s="54" t="s">
        <v>2</v>
      </c>
      <c r="E180" s="52">
        <v>6</v>
      </c>
      <c r="F180" s="49">
        <v>15.6</v>
      </c>
    </row>
    <row r="181" spans="1:6" x14ac:dyDescent="0.35">
      <c r="A181" s="55" t="s">
        <v>3</v>
      </c>
      <c r="B181" s="53">
        <v>8</v>
      </c>
      <c r="C181" s="50">
        <v>15</v>
      </c>
      <c r="D181" s="55" t="s">
        <v>3</v>
      </c>
      <c r="E181" s="53">
        <v>6</v>
      </c>
      <c r="F181" s="50">
        <v>15.6</v>
      </c>
    </row>
    <row r="182" spans="1:6" x14ac:dyDescent="0.35">
      <c r="A182" s="54" t="s">
        <v>3</v>
      </c>
      <c r="B182" s="52">
        <v>8</v>
      </c>
      <c r="C182" s="49">
        <v>14</v>
      </c>
      <c r="D182" s="54" t="s">
        <v>3</v>
      </c>
      <c r="E182" s="52">
        <v>6</v>
      </c>
      <c r="F182" s="49">
        <v>14.2</v>
      </c>
    </row>
    <row r="183" spans="1:6" x14ac:dyDescent="0.35">
      <c r="A183" s="55" t="s">
        <v>2</v>
      </c>
      <c r="B183" s="53">
        <v>6</v>
      </c>
      <c r="C183" s="50">
        <v>17</v>
      </c>
      <c r="D183" s="55" t="s">
        <v>2</v>
      </c>
      <c r="E183" s="53">
        <v>6</v>
      </c>
      <c r="F183" s="50">
        <v>12.4</v>
      </c>
    </row>
    <row r="184" spans="1:6" x14ac:dyDescent="0.35">
      <c r="A184" s="54" t="s">
        <v>3</v>
      </c>
      <c r="B184" s="52">
        <v>6</v>
      </c>
      <c r="C184" s="49">
        <v>12</v>
      </c>
      <c r="D184" s="54" t="s">
        <v>2</v>
      </c>
      <c r="E184" s="52">
        <v>6</v>
      </c>
      <c r="F184" s="49">
        <v>17.399999999999999</v>
      </c>
    </row>
    <row r="185" spans="1:6" x14ac:dyDescent="0.35">
      <c r="A185" s="55" t="s">
        <v>3</v>
      </c>
      <c r="B185" s="53">
        <v>6</v>
      </c>
      <c r="C185" s="50">
        <v>15</v>
      </c>
      <c r="D185" s="55" t="s">
        <v>2</v>
      </c>
      <c r="E185" s="53">
        <v>6</v>
      </c>
      <c r="F185" s="50">
        <v>19</v>
      </c>
    </row>
    <row r="186" spans="1:6" x14ac:dyDescent="0.35">
      <c r="A186" s="54" t="s">
        <v>3</v>
      </c>
      <c r="B186" s="52">
        <v>6</v>
      </c>
      <c r="C186" s="49">
        <v>14</v>
      </c>
      <c r="D186" s="54" t="s">
        <v>2</v>
      </c>
      <c r="E186" s="52">
        <v>6</v>
      </c>
      <c r="F186" s="49">
        <v>13.8</v>
      </c>
    </row>
    <row r="187" spans="1:6" x14ac:dyDescent="0.35">
      <c r="A187" s="55" t="s">
        <v>3</v>
      </c>
      <c r="B187" s="53">
        <v>6</v>
      </c>
      <c r="C187" s="50">
        <v>19</v>
      </c>
      <c r="D187" s="55" t="s">
        <v>2</v>
      </c>
      <c r="E187" s="53">
        <v>6</v>
      </c>
      <c r="F187" s="50">
        <v>16</v>
      </c>
    </row>
    <row r="188" spans="1:6" x14ac:dyDescent="0.35">
      <c r="A188" s="54" t="s">
        <v>3</v>
      </c>
      <c r="B188" s="52">
        <v>6</v>
      </c>
      <c r="C188" s="49">
        <v>17</v>
      </c>
      <c r="D188" s="54" t="s">
        <v>2</v>
      </c>
      <c r="E188" s="52">
        <v>6</v>
      </c>
      <c r="F188" s="49">
        <v>17</v>
      </c>
    </row>
    <row r="189" spans="1:6" x14ac:dyDescent="0.35">
      <c r="A189" s="55" t="s">
        <v>2</v>
      </c>
      <c r="B189" s="53">
        <v>8</v>
      </c>
      <c r="C189" s="50">
        <v>18</v>
      </c>
      <c r="D189" s="55" t="s">
        <v>2</v>
      </c>
      <c r="E189" s="53">
        <v>6</v>
      </c>
      <c r="F189" s="50">
        <v>14.6</v>
      </c>
    </row>
    <row r="190" spans="1:6" x14ac:dyDescent="0.35">
      <c r="A190" s="54" t="s">
        <v>2</v>
      </c>
      <c r="B190" s="52">
        <v>8</v>
      </c>
      <c r="C190" s="49">
        <v>16</v>
      </c>
      <c r="D190" s="54" t="s">
        <v>2</v>
      </c>
      <c r="E190" s="52">
        <v>6</v>
      </c>
      <c r="F190" s="49">
        <v>15</v>
      </c>
    </row>
    <row r="191" spans="1:6" x14ac:dyDescent="0.35">
      <c r="A191" s="55" t="s">
        <v>3</v>
      </c>
      <c r="B191" s="53">
        <v>8</v>
      </c>
      <c r="C191" s="50">
        <v>15</v>
      </c>
      <c r="D191" s="55" t="s">
        <v>3</v>
      </c>
      <c r="E191" s="53">
        <v>6</v>
      </c>
      <c r="F191" s="50">
        <v>15</v>
      </c>
    </row>
    <row r="192" spans="1:6" x14ac:dyDescent="0.35">
      <c r="A192" s="54" t="s">
        <v>3</v>
      </c>
      <c r="B192" s="52">
        <v>7</v>
      </c>
      <c r="C192" s="49">
        <v>16</v>
      </c>
      <c r="D192" s="54" t="s">
        <v>3</v>
      </c>
      <c r="E192" s="52">
        <v>6</v>
      </c>
      <c r="F192" s="49">
        <v>13</v>
      </c>
    </row>
    <row r="193" spans="1:6" x14ac:dyDescent="0.35">
      <c r="A193" s="55" t="s">
        <v>3</v>
      </c>
      <c r="B193" s="53">
        <v>7</v>
      </c>
      <c r="C193" s="50">
        <v>14</v>
      </c>
      <c r="D193" s="55" t="s">
        <v>3</v>
      </c>
      <c r="E193" s="53">
        <v>6</v>
      </c>
      <c r="F193" s="50">
        <v>11.6</v>
      </c>
    </row>
    <row r="194" spans="1:6" x14ac:dyDescent="0.35">
      <c r="A194" s="54" t="s">
        <v>3</v>
      </c>
      <c r="B194" s="52">
        <v>7</v>
      </c>
      <c r="C194" s="49">
        <v>19</v>
      </c>
      <c r="D194" s="54" t="s">
        <v>3</v>
      </c>
      <c r="E194" s="52">
        <v>6</v>
      </c>
      <c r="F194" s="49">
        <v>9.6</v>
      </c>
    </row>
    <row r="195" spans="1:6" x14ac:dyDescent="0.35">
      <c r="A195" s="55" t="s">
        <v>2</v>
      </c>
      <c r="B195" s="53">
        <v>6</v>
      </c>
      <c r="C195" s="50">
        <v>13</v>
      </c>
      <c r="D195" s="55" t="s">
        <v>3</v>
      </c>
      <c r="E195" s="53">
        <v>6</v>
      </c>
      <c r="F195" s="50">
        <v>15.8</v>
      </c>
    </row>
    <row r="196" spans="1:6" x14ac:dyDescent="0.35">
      <c r="A196" s="54" t="s">
        <v>2</v>
      </c>
      <c r="B196" s="52">
        <v>6</v>
      </c>
      <c r="C196" s="49">
        <v>11</v>
      </c>
      <c r="D196" s="54" t="s">
        <v>3</v>
      </c>
      <c r="E196" s="52">
        <v>6</v>
      </c>
      <c r="F196" s="49">
        <v>17</v>
      </c>
    </row>
    <row r="197" spans="1:6" x14ac:dyDescent="0.35">
      <c r="A197" s="55" t="s">
        <v>2</v>
      </c>
      <c r="B197" s="53">
        <v>6</v>
      </c>
      <c r="C197" s="50">
        <v>13</v>
      </c>
      <c r="D197" s="55" t="s">
        <v>2</v>
      </c>
      <c r="E197" s="53">
        <v>6</v>
      </c>
      <c r="F197" s="50">
        <v>16</v>
      </c>
    </row>
    <row r="198" spans="1:6" x14ac:dyDescent="0.35">
      <c r="A198" s="54" t="s">
        <v>3</v>
      </c>
      <c r="B198" s="52">
        <v>6</v>
      </c>
      <c r="C198" s="49">
        <v>15</v>
      </c>
      <c r="D198" s="54" t="s">
        <v>2</v>
      </c>
      <c r="E198" s="52">
        <v>6</v>
      </c>
      <c r="F198" s="49">
        <v>12.4</v>
      </c>
    </row>
    <row r="199" spans="1:6" x14ac:dyDescent="0.35">
      <c r="A199" s="55" t="s">
        <v>3</v>
      </c>
      <c r="B199" s="53">
        <v>6</v>
      </c>
      <c r="C199" s="50">
        <v>15</v>
      </c>
      <c r="D199" s="55" t="s">
        <v>2</v>
      </c>
      <c r="E199" s="53">
        <v>6</v>
      </c>
      <c r="F199" s="50">
        <v>10.4</v>
      </c>
    </row>
    <row r="200" spans="1:6" x14ac:dyDescent="0.35">
      <c r="A200" s="54" t="s">
        <v>3</v>
      </c>
      <c r="B200" s="52">
        <v>6</v>
      </c>
      <c r="C200" s="49">
        <v>12.5</v>
      </c>
      <c r="D200" s="54" t="s">
        <v>2</v>
      </c>
      <c r="E200" s="52">
        <v>6</v>
      </c>
      <c r="F200" s="49">
        <v>10</v>
      </c>
    </row>
    <row r="201" spans="1:6" x14ac:dyDescent="0.35">
      <c r="A201" s="55" t="s">
        <v>2</v>
      </c>
      <c r="B201" s="53">
        <v>6</v>
      </c>
      <c r="C201" s="50">
        <v>15</v>
      </c>
      <c r="D201" s="55" t="s">
        <v>3</v>
      </c>
      <c r="E201" s="53">
        <v>6</v>
      </c>
      <c r="F201" s="50">
        <v>15</v>
      </c>
    </row>
    <row r="202" spans="1:6" x14ac:dyDescent="0.35">
      <c r="A202" s="54" t="s">
        <v>2</v>
      </c>
      <c r="B202" s="52">
        <v>6</v>
      </c>
      <c r="C202" s="49">
        <v>10.5</v>
      </c>
      <c r="D202" s="54" t="s">
        <v>3</v>
      </c>
      <c r="E202" s="52">
        <v>6</v>
      </c>
      <c r="F202" s="49">
        <v>19</v>
      </c>
    </row>
    <row r="203" spans="1:6" x14ac:dyDescent="0.35">
      <c r="A203" s="55" t="s">
        <v>2</v>
      </c>
      <c r="B203" s="53">
        <v>6</v>
      </c>
      <c r="C203" s="50">
        <v>17</v>
      </c>
      <c r="D203" s="55" t="s">
        <v>3</v>
      </c>
      <c r="E203" s="53">
        <v>6</v>
      </c>
      <c r="F203" s="50">
        <v>15</v>
      </c>
    </row>
    <row r="204" spans="1:6" x14ac:dyDescent="0.35">
      <c r="A204" s="54" t="s">
        <v>2</v>
      </c>
      <c r="B204" s="52">
        <v>7</v>
      </c>
      <c r="C204" s="49">
        <v>13</v>
      </c>
      <c r="D204" s="54" t="s">
        <v>3</v>
      </c>
      <c r="E204" s="52">
        <v>6</v>
      </c>
      <c r="F204" s="49">
        <v>15</v>
      </c>
    </row>
    <row r="205" spans="1:6" x14ac:dyDescent="0.35">
      <c r="A205" s="55" t="s">
        <v>2</v>
      </c>
      <c r="B205" s="53">
        <v>6</v>
      </c>
      <c r="C205" s="50">
        <v>13</v>
      </c>
      <c r="D205" s="55" t="s">
        <v>3</v>
      </c>
      <c r="E205" s="53">
        <v>6</v>
      </c>
      <c r="F205" s="50">
        <v>17</v>
      </c>
    </row>
    <row r="206" spans="1:6" x14ac:dyDescent="0.35">
      <c r="A206" s="54" t="s">
        <v>2</v>
      </c>
      <c r="B206" s="52">
        <v>7</v>
      </c>
      <c r="C206" s="49">
        <v>16</v>
      </c>
      <c r="D206" s="54" t="s">
        <v>3</v>
      </c>
      <c r="E206" s="52">
        <v>6</v>
      </c>
      <c r="F206" s="49">
        <v>14</v>
      </c>
    </row>
    <row r="207" spans="1:6" x14ac:dyDescent="0.35">
      <c r="A207" s="55" t="s">
        <v>2</v>
      </c>
      <c r="B207" s="53">
        <v>6</v>
      </c>
      <c r="C207" s="50">
        <v>16</v>
      </c>
      <c r="D207" s="55" t="s">
        <v>3</v>
      </c>
      <c r="E207" s="53">
        <v>6</v>
      </c>
      <c r="F207" s="50">
        <v>15</v>
      </c>
    </row>
    <row r="208" spans="1:6" x14ac:dyDescent="0.35">
      <c r="A208" s="54" t="s">
        <v>2</v>
      </c>
      <c r="B208" s="52">
        <v>6</v>
      </c>
      <c r="C208" s="49">
        <v>12</v>
      </c>
      <c r="D208" s="54" t="s">
        <v>3</v>
      </c>
      <c r="E208" s="52">
        <v>6</v>
      </c>
      <c r="F208" s="49">
        <v>15</v>
      </c>
    </row>
    <row r="209" spans="1:6" x14ac:dyDescent="0.35">
      <c r="A209" s="55" t="s">
        <v>2</v>
      </c>
      <c r="B209" s="53">
        <v>8</v>
      </c>
      <c r="C209" s="50">
        <v>13</v>
      </c>
      <c r="D209" s="55" t="s">
        <v>3</v>
      </c>
      <c r="E209" s="53">
        <v>6</v>
      </c>
      <c r="F209" s="50">
        <v>16</v>
      </c>
    </row>
    <row r="210" spans="1:6" x14ac:dyDescent="0.35">
      <c r="A210" s="54" t="s">
        <v>2</v>
      </c>
      <c r="B210" s="52">
        <v>6</v>
      </c>
      <c r="C210" s="49">
        <v>17</v>
      </c>
      <c r="D210" s="54" t="s">
        <v>3</v>
      </c>
      <c r="E210" s="52">
        <v>6</v>
      </c>
      <c r="F210" s="49">
        <v>15</v>
      </c>
    </row>
    <row r="211" spans="1:6" x14ac:dyDescent="0.35">
      <c r="A211" s="55" t="s">
        <v>2</v>
      </c>
      <c r="B211" s="53">
        <v>6</v>
      </c>
      <c r="C211" s="50">
        <v>13.5</v>
      </c>
      <c r="D211" s="55" t="s">
        <v>3</v>
      </c>
      <c r="E211" s="53">
        <v>6</v>
      </c>
      <c r="F211" s="50">
        <v>15</v>
      </c>
    </row>
    <row r="212" spans="1:6" x14ac:dyDescent="0.35">
      <c r="A212" s="54" t="s">
        <v>3</v>
      </c>
      <c r="B212" s="52">
        <v>7</v>
      </c>
      <c r="C212" s="49">
        <v>15</v>
      </c>
      <c r="D212" s="54" t="s">
        <v>2</v>
      </c>
      <c r="E212" s="52">
        <v>6</v>
      </c>
      <c r="F212" s="49">
        <v>19</v>
      </c>
    </row>
    <row r="213" spans="1:6" x14ac:dyDescent="0.35">
      <c r="A213" s="55" t="s">
        <v>3</v>
      </c>
      <c r="B213" s="53">
        <v>6</v>
      </c>
      <c r="C213" s="50">
        <v>14.5</v>
      </c>
      <c r="D213" s="55" t="s">
        <v>2</v>
      </c>
      <c r="E213" s="53">
        <v>6</v>
      </c>
      <c r="F213" s="50">
        <v>17</v>
      </c>
    </row>
    <row r="214" spans="1:6" x14ac:dyDescent="0.35">
      <c r="A214" s="54" t="s">
        <v>3</v>
      </c>
      <c r="B214" s="52">
        <v>6</v>
      </c>
      <c r="C214" s="49">
        <v>16.5</v>
      </c>
      <c r="D214" s="54" t="s">
        <v>3</v>
      </c>
      <c r="E214" s="52">
        <v>6</v>
      </c>
      <c r="F214" s="49">
        <v>11</v>
      </c>
    </row>
    <row r="215" spans="1:6" x14ac:dyDescent="0.35">
      <c r="A215" s="55" t="s">
        <v>3</v>
      </c>
      <c r="B215" s="53">
        <v>7</v>
      </c>
      <c r="C215" s="50">
        <v>21</v>
      </c>
      <c r="D215" s="55" t="s">
        <v>2</v>
      </c>
      <c r="E215" s="53">
        <v>6</v>
      </c>
      <c r="F215" s="50">
        <v>17</v>
      </c>
    </row>
    <row r="216" spans="1:6" x14ac:dyDescent="0.35">
      <c r="A216" s="54" t="s">
        <v>3</v>
      </c>
      <c r="B216" s="52">
        <v>6</v>
      </c>
      <c r="C216" s="49">
        <v>13</v>
      </c>
      <c r="D216" s="54" t="s">
        <v>2</v>
      </c>
      <c r="E216" s="52">
        <v>6</v>
      </c>
      <c r="F216" s="49">
        <v>17</v>
      </c>
    </row>
    <row r="217" spans="1:6" x14ac:dyDescent="0.35">
      <c r="A217" s="55" t="s">
        <v>2</v>
      </c>
      <c r="B217" s="53">
        <v>7</v>
      </c>
      <c r="C217" s="50">
        <v>14</v>
      </c>
      <c r="D217" s="55" t="s">
        <v>3</v>
      </c>
      <c r="E217" s="53">
        <v>6</v>
      </c>
      <c r="F217" s="50">
        <v>12</v>
      </c>
    </row>
    <row r="218" spans="1:6" x14ac:dyDescent="0.35">
      <c r="A218" s="54" t="s">
        <v>2</v>
      </c>
      <c r="B218" s="52">
        <v>6</v>
      </c>
      <c r="C218" s="49">
        <v>18.5</v>
      </c>
      <c r="D218" s="54" t="s">
        <v>3</v>
      </c>
      <c r="E218" s="52">
        <v>6</v>
      </c>
      <c r="F218" s="49">
        <v>18</v>
      </c>
    </row>
    <row r="219" spans="1:6" x14ac:dyDescent="0.35">
      <c r="A219" s="55" t="s">
        <v>2</v>
      </c>
      <c r="B219" s="53">
        <v>6</v>
      </c>
      <c r="C219" s="50">
        <v>16</v>
      </c>
      <c r="D219" s="55" t="s">
        <v>3</v>
      </c>
      <c r="E219" s="53">
        <v>6</v>
      </c>
      <c r="F219" s="50">
        <v>17</v>
      </c>
    </row>
    <row r="220" spans="1:6" x14ac:dyDescent="0.35">
      <c r="A220" s="54" t="s">
        <v>3</v>
      </c>
      <c r="B220" s="52">
        <v>7</v>
      </c>
      <c r="C220" s="49">
        <v>22</v>
      </c>
      <c r="D220" s="54" t="s">
        <v>3</v>
      </c>
      <c r="E220" s="52">
        <v>6</v>
      </c>
      <c r="F220" s="49">
        <v>15</v>
      </c>
    </row>
    <row r="221" spans="1:6" x14ac:dyDescent="0.35">
      <c r="A221" s="55" t="s">
        <v>3</v>
      </c>
      <c r="B221" s="53">
        <v>7</v>
      </c>
      <c r="C221" s="50">
        <v>23.8</v>
      </c>
      <c r="D221" s="55" t="s">
        <v>2</v>
      </c>
      <c r="E221" s="53">
        <v>6</v>
      </c>
      <c r="F221" s="50">
        <v>17</v>
      </c>
    </row>
    <row r="222" spans="1:6" x14ac:dyDescent="0.35">
      <c r="A222" s="54" t="s">
        <v>3</v>
      </c>
      <c r="B222" s="52">
        <v>7</v>
      </c>
      <c r="C222" s="49">
        <v>21</v>
      </c>
      <c r="D222" s="54" t="s">
        <v>2</v>
      </c>
      <c r="E222" s="52">
        <v>6</v>
      </c>
      <c r="F222" s="49">
        <v>19</v>
      </c>
    </row>
    <row r="223" spans="1:6" x14ac:dyDescent="0.35">
      <c r="A223" s="55" t="s">
        <v>3</v>
      </c>
      <c r="B223" s="53">
        <v>7</v>
      </c>
      <c r="C223" s="50">
        <v>19.8</v>
      </c>
      <c r="D223" s="55" t="s">
        <v>3</v>
      </c>
      <c r="E223" s="53">
        <v>6</v>
      </c>
      <c r="F223" s="50">
        <v>20</v>
      </c>
    </row>
    <row r="224" spans="1:6" x14ac:dyDescent="0.35">
      <c r="A224" s="54" t="s">
        <v>3</v>
      </c>
      <c r="B224" s="52">
        <v>6</v>
      </c>
      <c r="C224" s="49">
        <v>19</v>
      </c>
      <c r="D224" s="54" t="s">
        <v>2</v>
      </c>
      <c r="E224" s="52">
        <v>6</v>
      </c>
      <c r="F224" s="49">
        <v>18</v>
      </c>
    </row>
    <row r="225" spans="1:6" x14ac:dyDescent="0.35">
      <c r="A225" s="55" t="s">
        <v>3</v>
      </c>
      <c r="B225" s="53">
        <v>6</v>
      </c>
      <c r="C225" s="50">
        <v>21</v>
      </c>
      <c r="D225" s="55" t="s">
        <v>3</v>
      </c>
      <c r="E225" s="53">
        <v>6</v>
      </c>
      <c r="F225" s="50">
        <v>9</v>
      </c>
    </row>
    <row r="226" spans="1:6" x14ac:dyDescent="0.35">
      <c r="A226" s="54" t="s">
        <v>3</v>
      </c>
      <c r="B226" s="52">
        <v>6</v>
      </c>
      <c r="C226" s="49">
        <v>22</v>
      </c>
      <c r="D226" s="54" t="s">
        <v>3</v>
      </c>
      <c r="E226" s="52">
        <v>6</v>
      </c>
      <c r="F226" s="49">
        <v>16</v>
      </c>
    </row>
    <row r="227" spans="1:6" x14ac:dyDescent="0.35">
      <c r="A227" s="55" t="s">
        <v>3</v>
      </c>
      <c r="B227" s="53">
        <v>6</v>
      </c>
      <c r="C227" s="50">
        <v>21.2</v>
      </c>
      <c r="D227" s="55" t="s">
        <v>2</v>
      </c>
      <c r="E227" s="53">
        <v>6</v>
      </c>
      <c r="F227" s="50">
        <v>25</v>
      </c>
    </row>
    <row r="228" spans="1:6" x14ac:dyDescent="0.35">
      <c r="A228" s="54" t="s">
        <v>3</v>
      </c>
      <c r="B228" s="52">
        <v>6</v>
      </c>
      <c r="C228" s="49">
        <v>21</v>
      </c>
      <c r="D228" s="54" t="s">
        <v>3</v>
      </c>
      <c r="E228" s="52">
        <v>6</v>
      </c>
      <c r="F228" s="49">
        <v>14</v>
      </c>
    </row>
    <row r="229" spans="1:6" x14ac:dyDescent="0.35">
      <c r="A229" s="55" t="s">
        <v>3</v>
      </c>
      <c r="B229" s="53">
        <v>6</v>
      </c>
      <c r="C229" s="50">
        <v>19</v>
      </c>
      <c r="D229" s="55" t="s">
        <v>3</v>
      </c>
      <c r="E229" s="53">
        <v>6</v>
      </c>
      <c r="F229" s="50">
        <v>15</v>
      </c>
    </row>
    <row r="230" spans="1:6" x14ac:dyDescent="0.35">
      <c r="A230" s="54" t="s">
        <v>3</v>
      </c>
      <c r="B230" s="52">
        <v>7</v>
      </c>
      <c r="C230" s="49">
        <v>18.2</v>
      </c>
      <c r="D230" s="54" t="s">
        <v>3</v>
      </c>
      <c r="E230" s="52">
        <v>6</v>
      </c>
      <c r="F230" s="49">
        <v>15</v>
      </c>
    </row>
    <row r="231" spans="1:6" x14ac:dyDescent="0.35">
      <c r="A231" s="55" t="s">
        <v>2</v>
      </c>
      <c r="B231" s="53">
        <v>7</v>
      </c>
      <c r="C231" s="50">
        <v>16</v>
      </c>
      <c r="D231" s="55" t="s">
        <v>3</v>
      </c>
      <c r="E231" s="53">
        <v>6</v>
      </c>
      <c r="F231" s="50">
        <v>11.8</v>
      </c>
    </row>
    <row r="232" spans="1:6" x14ac:dyDescent="0.35">
      <c r="A232" s="54" t="s">
        <v>2</v>
      </c>
      <c r="B232" s="52">
        <v>7</v>
      </c>
      <c r="C232" s="49">
        <v>16</v>
      </c>
      <c r="D232" s="54" t="s">
        <v>2</v>
      </c>
      <c r="E232" s="52">
        <v>6</v>
      </c>
      <c r="F232" s="49">
        <v>12.6</v>
      </c>
    </row>
    <row r="233" spans="1:6" x14ac:dyDescent="0.35">
      <c r="A233" s="55" t="s">
        <v>2</v>
      </c>
      <c r="B233" s="53">
        <v>7</v>
      </c>
      <c r="C233" s="50">
        <v>14</v>
      </c>
      <c r="D233" s="55" t="s">
        <v>2</v>
      </c>
      <c r="E233" s="53">
        <v>6</v>
      </c>
      <c r="F233" s="50">
        <v>14.8</v>
      </c>
    </row>
    <row r="234" spans="1:6" x14ac:dyDescent="0.35">
      <c r="A234" s="54" t="s">
        <v>2</v>
      </c>
      <c r="B234" s="52">
        <v>6</v>
      </c>
      <c r="C234" s="49">
        <v>18</v>
      </c>
      <c r="D234" s="54" t="s">
        <v>2</v>
      </c>
      <c r="E234" s="52">
        <v>6</v>
      </c>
      <c r="F234" s="49">
        <v>14</v>
      </c>
    </row>
    <row r="235" spans="1:6" x14ac:dyDescent="0.35">
      <c r="A235" s="55" t="s">
        <v>2</v>
      </c>
      <c r="B235" s="53">
        <v>7</v>
      </c>
      <c r="C235" s="50">
        <v>17</v>
      </c>
      <c r="D235" s="55" t="s">
        <v>3</v>
      </c>
      <c r="E235" s="53">
        <v>6</v>
      </c>
      <c r="F235" s="50">
        <v>12</v>
      </c>
    </row>
    <row r="236" spans="1:6" x14ac:dyDescent="0.35">
      <c r="A236" s="54" t="s">
        <v>2</v>
      </c>
      <c r="B236" s="52">
        <v>8</v>
      </c>
      <c r="C236" s="49">
        <v>18</v>
      </c>
      <c r="D236" s="54" t="s">
        <v>2</v>
      </c>
      <c r="E236" s="52">
        <v>6</v>
      </c>
      <c r="F236" s="49">
        <v>16</v>
      </c>
    </row>
    <row r="237" spans="1:6" x14ac:dyDescent="0.35">
      <c r="A237" s="55" t="s">
        <v>2</v>
      </c>
      <c r="B237" s="53">
        <v>8</v>
      </c>
      <c r="C237" s="50">
        <v>19</v>
      </c>
      <c r="D237" s="55" t="s">
        <v>2</v>
      </c>
      <c r="E237" s="53">
        <v>6</v>
      </c>
      <c r="F237" s="50">
        <v>13</v>
      </c>
    </row>
    <row r="238" spans="1:6" x14ac:dyDescent="0.35">
      <c r="A238" s="54" t="s">
        <v>3</v>
      </c>
      <c r="B238" s="52">
        <v>6</v>
      </c>
      <c r="C238" s="49">
        <v>15</v>
      </c>
      <c r="D238" s="54" t="s">
        <v>2</v>
      </c>
      <c r="E238" s="52">
        <v>6</v>
      </c>
      <c r="F238" s="49">
        <v>14</v>
      </c>
    </row>
    <row r="239" spans="1:6" x14ac:dyDescent="0.35">
      <c r="A239" s="55" t="s">
        <v>2</v>
      </c>
      <c r="B239" s="53">
        <v>6</v>
      </c>
      <c r="C239" s="50">
        <v>15</v>
      </c>
      <c r="D239" s="55" t="s">
        <v>2</v>
      </c>
      <c r="E239" s="53">
        <v>6</v>
      </c>
      <c r="F239" s="50">
        <v>13</v>
      </c>
    </row>
    <row r="240" spans="1:6" x14ac:dyDescent="0.35">
      <c r="A240" s="54" t="s">
        <v>3</v>
      </c>
      <c r="B240" s="52">
        <v>6</v>
      </c>
      <c r="C240" s="49">
        <v>15</v>
      </c>
      <c r="D240" s="54" t="s">
        <v>3</v>
      </c>
      <c r="E240" s="52">
        <v>6</v>
      </c>
      <c r="F240" s="49">
        <v>12</v>
      </c>
    </row>
    <row r="241" spans="1:6" x14ac:dyDescent="0.35">
      <c r="A241" s="55" t="s">
        <v>2</v>
      </c>
      <c r="B241" s="53">
        <v>6</v>
      </c>
      <c r="C241" s="50">
        <v>11</v>
      </c>
      <c r="D241" s="55" t="s">
        <v>2</v>
      </c>
      <c r="E241" s="53">
        <v>6</v>
      </c>
      <c r="F241" s="50">
        <v>15</v>
      </c>
    </row>
    <row r="242" spans="1:6" x14ac:dyDescent="0.35">
      <c r="A242" s="54" t="s">
        <v>3</v>
      </c>
      <c r="B242" s="52">
        <v>7</v>
      </c>
      <c r="C242" s="49">
        <v>12</v>
      </c>
      <c r="D242" s="54" t="s">
        <v>2</v>
      </c>
      <c r="E242" s="52">
        <v>6</v>
      </c>
      <c r="F242" s="49">
        <v>18</v>
      </c>
    </row>
    <row r="243" spans="1:6" x14ac:dyDescent="0.35">
      <c r="A243" s="55" t="s">
        <v>3</v>
      </c>
      <c r="B243" s="53">
        <v>7</v>
      </c>
      <c r="C243" s="50">
        <v>7</v>
      </c>
      <c r="D243" s="55" t="s">
        <v>2</v>
      </c>
      <c r="E243" s="53">
        <v>6</v>
      </c>
      <c r="F243" s="50">
        <v>20</v>
      </c>
    </row>
    <row r="244" spans="1:6" x14ac:dyDescent="0.35">
      <c r="A244" s="54" t="s">
        <v>3</v>
      </c>
      <c r="B244" s="52">
        <v>7</v>
      </c>
      <c r="C244" s="49">
        <v>15</v>
      </c>
      <c r="D244" s="54" t="s">
        <v>3</v>
      </c>
      <c r="E244" s="52">
        <v>6</v>
      </c>
      <c r="F244" s="49">
        <v>16</v>
      </c>
    </row>
    <row r="245" spans="1:6" x14ac:dyDescent="0.35">
      <c r="A245" s="55" t="s">
        <v>2</v>
      </c>
      <c r="B245" s="53">
        <v>7</v>
      </c>
      <c r="C245" s="50">
        <v>9</v>
      </c>
      <c r="D245" s="55" t="s">
        <v>2</v>
      </c>
      <c r="E245" s="53">
        <v>6</v>
      </c>
      <c r="F245" s="50">
        <v>18</v>
      </c>
    </row>
    <row r="246" spans="1:6" x14ac:dyDescent="0.35">
      <c r="A246" s="54" t="s">
        <v>3</v>
      </c>
      <c r="B246" s="52">
        <v>7</v>
      </c>
      <c r="C246" s="49">
        <v>12.5</v>
      </c>
      <c r="D246" s="54" t="s">
        <v>3</v>
      </c>
      <c r="E246" s="52">
        <v>6</v>
      </c>
      <c r="F246" s="49">
        <v>14</v>
      </c>
    </row>
    <row r="247" spans="1:6" x14ac:dyDescent="0.35">
      <c r="A247" s="55" t="s">
        <v>3</v>
      </c>
      <c r="B247" s="53">
        <v>8</v>
      </c>
      <c r="C247" s="50">
        <v>16.5</v>
      </c>
      <c r="D247" s="55" t="s">
        <v>3</v>
      </c>
      <c r="E247" s="53">
        <v>6</v>
      </c>
      <c r="F247" s="50">
        <v>16</v>
      </c>
    </row>
    <row r="248" spans="1:6" x14ac:dyDescent="0.35">
      <c r="A248" s="54" t="s">
        <v>3</v>
      </c>
      <c r="B248" s="52">
        <v>8</v>
      </c>
      <c r="C248" s="49">
        <v>16.5</v>
      </c>
      <c r="D248" s="54" t="s">
        <v>3</v>
      </c>
      <c r="E248" s="52">
        <v>6</v>
      </c>
      <c r="F248" s="49">
        <v>16</v>
      </c>
    </row>
    <row r="249" spans="1:6" x14ac:dyDescent="0.35">
      <c r="A249" s="55" t="s">
        <v>3</v>
      </c>
      <c r="B249" s="53">
        <v>8</v>
      </c>
      <c r="C249" s="50">
        <v>11.5</v>
      </c>
      <c r="D249" s="55" t="s">
        <v>3</v>
      </c>
      <c r="E249" s="53">
        <v>6</v>
      </c>
      <c r="F249" s="50">
        <v>18</v>
      </c>
    </row>
    <row r="250" spans="1:6" x14ac:dyDescent="0.35">
      <c r="A250" s="54" t="s">
        <v>3</v>
      </c>
      <c r="B250" s="52">
        <v>8</v>
      </c>
      <c r="C250" s="49">
        <v>10</v>
      </c>
      <c r="D250" s="54" t="s">
        <v>3</v>
      </c>
      <c r="E250" s="52">
        <v>6</v>
      </c>
      <c r="F250" s="49">
        <v>14</v>
      </c>
    </row>
    <row r="251" spans="1:6" x14ac:dyDescent="0.35">
      <c r="A251" s="55" t="s">
        <v>3</v>
      </c>
      <c r="B251" s="53">
        <v>7</v>
      </c>
      <c r="C251" s="50">
        <v>17</v>
      </c>
      <c r="D251" s="55" t="s">
        <v>3</v>
      </c>
      <c r="E251" s="53">
        <v>6</v>
      </c>
      <c r="F251" s="50">
        <v>20</v>
      </c>
    </row>
    <row r="252" spans="1:6" x14ac:dyDescent="0.35">
      <c r="A252" s="54" t="s">
        <v>3</v>
      </c>
      <c r="B252" s="52">
        <v>8</v>
      </c>
      <c r="C252" s="49">
        <v>19</v>
      </c>
      <c r="D252" s="54" t="s">
        <v>3</v>
      </c>
      <c r="E252" s="52">
        <v>6</v>
      </c>
      <c r="F252" s="49">
        <v>18</v>
      </c>
    </row>
    <row r="253" spans="1:6" x14ac:dyDescent="0.35">
      <c r="A253" s="55" t="s">
        <v>3</v>
      </c>
      <c r="B253" s="53">
        <v>8</v>
      </c>
      <c r="C253" s="50">
        <v>13</v>
      </c>
      <c r="D253" s="55" t="s">
        <v>2</v>
      </c>
      <c r="E253" s="53">
        <v>6</v>
      </c>
      <c r="F253" s="50">
        <v>20</v>
      </c>
    </row>
    <row r="254" spans="1:6" x14ac:dyDescent="0.35">
      <c r="A254" s="54" t="s">
        <v>2</v>
      </c>
      <c r="B254" s="52">
        <v>6</v>
      </c>
      <c r="C254" s="49">
        <v>13</v>
      </c>
      <c r="D254" s="54" t="s">
        <v>2</v>
      </c>
      <c r="E254" s="52">
        <v>6</v>
      </c>
      <c r="F254" s="49">
        <v>16</v>
      </c>
    </row>
    <row r="255" spans="1:6" x14ac:dyDescent="0.35">
      <c r="A255" s="55" t="s">
        <v>2</v>
      </c>
      <c r="B255" s="53">
        <v>6</v>
      </c>
      <c r="C255" s="50">
        <v>12</v>
      </c>
      <c r="D255" s="55" t="s">
        <v>2</v>
      </c>
      <c r="E255" s="53">
        <v>6</v>
      </c>
      <c r="F255" s="50">
        <v>16</v>
      </c>
    </row>
    <row r="256" spans="1:6" x14ac:dyDescent="0.35">
      <c r="A256" s="54" t="s">
        <v>2</v>
      </c>
      <c r="B256" s="52">
        <v>6</v>
      </c>
      <c r="C256" s="49">
        <v>14</v>
      </c>
      <c r="D256" s="54" t="s">
        <v>3</v>
      </c>
      <c r="E256" s="52">
        <v>6</v>
      </c>
      <c r="F256" s="49">
        <v>18</v>
      </c>
    </row>
    <row r="257" spans="1:6" x14ac:dyDescent="0.35">
      <c r="A257" s="55" t="s">
        <v>2</v>
      </c>
      <c r="B257" s="53">
        <v>6</v>
      </c>
      <c r="C257" s="50">
        <v>14</v>
      </c>
      <c r="D257" s="55" t="s">
        <v>3</v>
      </c>
      <c r="E257" s="53">
        <v>6</v>
      </c>
      <c r="F257" s="50">
        <v>16</v>
      </c>
    </row>
    <row r="258" spans="1:6" x14ac:dyDescent="0.35">
      <c r="A258" s="54" t="s">
        <v>2</v>
      </c>
      <c r="B258" s="52">
        <v>6</v>
      </c>
      <c r="C258" s="49">
        <v>13</v>
      </c>
      <c r="D258" s="54" t="s">
        <v>3</v>
      </c>
      <c r="E258" s="52">
        <v>6</v>
      </c>
      <c r="F258" s="49">
        <v>20</v>
      </c>
    </row>
    <row r="259" spans="1:6" x14ac:dyDescent="0.35">
      <c r="A259" s="55" t="s">
        <v>2</v>
      </c>
      <c r="B259" s="53">
        <v>6</v>
      </c>
      <c r="C259" s="50">
        <v>13</v>
      </c>
      <c r="D259" s="55" t="s">
        <v>2</v>
      </c>
      <c r="E259" s="53">
        <v>6</v>
      </c>
      <c r="F259" s="50">
        <v>16</v>
      </c>
    </row>
    <row r="260" spans="1:6" x14ac:dyDescent="0.35">
      <c r="A260" s="54" t="s">
        <v>2</v>
      </c>
      <c r="B260" s="52">
        <v>8</v>
      </c>
      <c r="C260" s="49">
        <v>13</v>
      </c>
      <c r="D260" s="54" t="s">
        <v>2</v>
      </c>
      <c r="E260" s="52">
        <v>6</v>
      </c>
      <c r="F260" s="49">
        <v>20</v>
      </c>
    </row>
    <row r="261" spans="1:6" x14ac:dyDescent="0.35">
      <c r="A261" s="55" t="s">
        <v>2</v>
      </c>
      <c r="B261" s="53">
        <v>7</v>
      </c>
      <c r="C261" s="50">
        <v>13</v>
      </c>
      <c r="D261" s="55" t="s">
        <v>2</v>
      </c>
      <c r="E261" s="53">
        <v>6</v>
      </c>
      <c r="F261" s="50">
        <v>18.2</v>
      </c>
    </row>
    <row r="262" spans="1:6" x14ac:dyDescent="0.35">
      <c r="A262" s="54" t="s">
        <v>2</v>
      </c>
      <c r="B262" s="52">
        <v>6</v>
      </c>
      <c r="C262" s="49">
        <v>15</v>
      </c>
      <c r="D262" s="54" t="s">
        <v>3</v>
      </c>
      <c r="E262" s="52">
        <v>6</v>
      </c>
      <c r="F262" s="49">
        <v>15</v>
      </c>
    </row>
    <row r="263" spans="1:6" x14ac:dyDescent="0.35">
      <c r="A263" s="55" t="s">
        <v>2</v>
      </c>
      <c r="B263" s="53">
        <v>8</v>
      </c>
      <c r="C263" s="50">
        <v>12</v>
      </c>
      <c r="D263" s="55" t="s">
        <v>3</v>
      </c>
      <c r="E263" s="53">
        <v>6</v>
      </c>
      <c r="F263" s="50">
        <v>17</v>
      </c>
    </row>
    <row r="264" spans="1:6" x14ac:dyDescent="0.35">
      <c r="A264" s="54" t="s">
        <v>2</v>
      </c>
      <c r="B264" s="52">
        <v>6</v>
      </c>
      <c r="C264" s="49">
        <v>9</v>
      </c>
      <c r="D264" s="54" t="s">
        <v>3</v>
      </c>
      <c r="E264" s="52">
        <v>6</v>
      </c>
      <c r="F264" s="49">
        <v>12.6</v>
      </c>
    </row>
    <row r="265" spans="1:6" x14ac:dyDescent="0.35">
      <c r="A265" s="55" t="s">
        <v>2</v>
      </c>
      <c r="B265" s="53">
        <v>6</v>
      </c>
      <c r="C265" s="50">
        <v>13</v>
      </c>
      <c r="D265" s="55" t="s">
        <v>3</v>
      </c>
      <c r="E265" s="53">
        <v>6</v>
      </c>
      <c r="F265" s="50">
        <v>12.2</v>
      </c>
    </row>
    <row r="266" spans="1:6" x14ac:dyDescent="0.35">
      <c r="A266" s="54" t="s">
        <v>2</v>
      </c>
      <c r="B266" s="52">
        <v>6</v>
      </c>
      <c r="C266" s="49">
        <v>15</v>
      </c>
      <c r="D266" s="54" t="s">
        <v>2</v>
      </c>
      <c r="E266" s="52">
        <v>6</v>
      </c>
      <c r="F266" s="49">
        <v>14.2</v>
      </c>
    </row>
    <row r="267" spans="1:6" x14ac:dyDescent="0.35">
      <c r="A267" s="55" t="s">
        <v>2</v>
      </c>
      <c r="B267" s="53">
        <v>7</v>
      </c>
      <c r="C267" s="50">
        <v>11</v>
      </c>
      <c r="D267" s="55" t="s">
        <v>3</v>
      </c>
      <c r="E267" s="53">
        <v>6</v>
      </c>
      <c r="F267" s="50">
        <v>16.8</v>
      </c>
    </row>
    <row r="268" spans="1:6" x14ac:dyDescent="0.35">
      <c r="A268" s="54" t="s">
        <v>2</v>
      </c>
      <c r="B268" s="52">
        <v>7</v>
      </c>
      <c r="C268" s="49">
        <v>13</v>
      </c>
      <c r="D268" s="54" t="s">
        <v>2</v>
      </c>
      <c r="E268" s="52">
        <v>6</v>
      </c>
      <c r="F268" s="49">
        <v>16</v>
      </c>
    </row>
    <row r="269" spans="1:6" x14ac:dyDescent="0.35">
      <c r="A269" s="55" t="s">
        <v>3</v>
      </c>
      <c r="B269" s="53">
        <v>7</v>
      </c>
      <c r="C269" s="50">
        <v>13</v>
      </c>
      <c r="D269" s="55" t="s">
        <v>3</v>
      </c>
      <c r="E269" s="53">
        <v>6</v>
      </c>
      <c r="F269" s="50">
        <v>13</v>
      </c>
    </row>
    <row r="270" spans="1:6" x14ac:dyDescent="0.35">
      <c r="A270" s="54" t="s">
        <v>2</v>
      </c>
      <c r="B270" s="52">
        <v>7</v>
      </c>
      <c r="C270" s="49">
        <v>8</v>
      </c>
      <c r="D270" s="54" t="s">
        <v>2</v>
      </c>
      <c r="E270" s="52">
        <v>6</v>
      </c>
      <c r="F270" s="49">
        <v>14</v>
      </c>
    </row>
    <row r="271" spans="1:6" x14ac:dyDescent="0.35">
      <c r="A271" s="55" t="s">
        <v>2</v>
      </c>
      <c r="B271" s="53">
        <v>8</v>
      </c>
      <c r="C271" s="50">
        <v>17</v>
      </c>
      <c r="D271" s="55" t="s">
        <v>2</v>
      </c>
      <c r="E271" s="53">
        <v>6</v>
      </c>
      <c r="F271" s="50">
        <v>17</v>
      </c>
    </row>
    <row r="272" spans="1:6" x14ac:dyDescent="0.35">
      <c r="A272" s="54" t="s">
        <v>2</v>
      </c>
      <c r="B272" s="52">
        <v>8</v>
      </c>
      <c r="C272" s="49">
        <v>12</v>
      </c>
      <c r="D272" s="54" t="s">
        <v>3</v>
      </c>
      <c r="E272" s="52">
        <v>6</v>
      </c>
      <c r="F272" s="49">
        <v>18</v>
      </c>
    </row>
    <row r="273" spans="1:6" x14ac:dyDescent="0.35">
      <c r="A273" s="55" t="s">
        <v>3</v>
      </c>
      <c r="B273" s="53">
        <v>8</v>
      </c>
      <c r="C273" s="50">
        <v>13</v>
      </c>
      <c r="D273" s="55" t="s">
        <v>2</v>
      </c>
      <c r="E273" s="53">
        <v>6</v>
      </c>
      <c r="F273" s="50">
        <v>16</v>
      </c>
    </row>
    <row r="274" spans="1:6" x14ac:dyDescent="0.35">
      <c r="A274" s="54" t="s">
        <v>3</v>
      </c>
      <c r="B274" s="52">
        <v>7</v>
      </c>
      <c r="C274" s="49">
        <v>18</v>
      </c>
      <c r="D274" s="54" t="s">
        <v>3</v>
      </c>
      <c r="E274" s="52">
        <v>6</v>
      </c>
      <c r="F274" s="49">
        <v>18</v>
      </c>
    </row>
    <row r="275" spans="1:6" x14ac:dyDescent="0.35">
      <c r="A275" s="55" t="s">
        <v>2</v>
      </c>
      <c r="B275" s="53">
        <v>8</v>
      </c>
      <c r="C275" s="50">
        <v>27</v>
      </c>
      <c r="D275" s="55" t="s">
        <v>3</v>
      </c>
      <c r="E275" s="53">
        <v>6</v>
      </c>
      <c r="F275" s="50">
        <v>12.2</v>
      </c>
    </row>
    <row r="276" spans="1:6" x14ac:dyDescent="0.35">
      <c r="A276" s="54" t="s">
        <v>2</v>
      </c>
      <c r="B276" s="52">
        <v>8</v>
      </c>
      <c r="C276" s="49">
        <v>17</v>
      </c>
    </row>
    <row r="277" spans="1:6" x14ac:dyDescent="0.35">
      <c r="A277" s="55" t="s">
        <v>2</v>
      </c>
      <c r="B277" s="53">
        <v>8</v>
      </c>
      <c r="C277" s="50">
        <v>12</v>
      </c>
    </row>
    <row r="278" spans="1:6" x14ac:dyDescent="0.35">
      <c r="A278" s="54" t="s">
        <v>3</v>
      </c>
      <c r="B278" s="52">
        <v>8</v>
      </c>
      <c r="C278" s="49">
        <v>13</v>
      </c>
    </row>
    <row r="279" spans="1:6" x14ac:dyDescent="0.35">
      <c r="A279" s="55" t="s">
        <v>3</v>
      </c>
      <c r="B279" s="53">
        <v>7</v>
      </c>
      <c r="C279" s="50">
        <v>18</v>
      </c>
    </row>
    <row r="280" spans="1:6" x14ac:dyDescent="0.35">
      <c r="A280" s="54" t="s">
        <v>2</v>
      </c>
      <c r="B280" s="52">
        <v>8</v>
      </c>
      <c r="C280" s="49">
        <v>27</v>
      </c>
    </row>
    <row r="281" spans="1:6" x14ac:dyDescent="0.35">
      <c r="A281" s="55" t="s">
        <v>2</v>
      </c>
      <c r="B281" s="53">
        <v>8</v>
      </c>
      <c r="C281" s="50">
        <v>17</v>
      </c>
    </row>
    <row r="282" spans="1:6" x14ac:dyDescent="0.35">
      <c r="A282" s="54" t="s">
        <v>2</v>
      </c>
      <c r="B282" s="52">
        <v>6</v>
      </c>
      <c r="C282" s="49">
        <v>14</v>
      </c>
    </row>
    <row r="283" spans="1:6" x14ac:dyDescent="0.35">
      <c r="A283" s="55" t="s">
        <v>3</v>
      </c>
      <c r="B283" s="53">
        <v>6</v>
      </c>
      <c r="C283" s="50">
        <v>7</v>
      </c>
    </row>
    <row r="284" spans="1:6" x14ac:dyDescent="0.35">
      <c r="A284" s="54" t="s">
        <v>3</v>
      </c>
      <c r="B284" s="52">
        <v>7</v>
      </c>
      <c r="C284" s="49">
        <v>15</v>
      </c>
    </row>
    <row r="285" spans="1:6" x14ac:dyDescent="0.35">
      <c r="A285" s="55" t="s">
        <v>3</v>
      </c>
      <c r="B285" s="53">
        <v>7</v>
      </c>
      <c r="C285" s="50">
        <v>11</v>
      </c>
    </row>
    <row r="286" spans="1:6" x14ac:dyDescent="0.35">
      <c r="A286" s="54" t="s">
        <v>2</v>
      </c>
      <c r="B286" s="52">
        <v>6</v>
      </c>
      <c r="C286" s="49">
        <v>16</v>
      </c>
    </row>
    <row r="287" spans="1:6" x14ac:dyDescent="0.35">
      <c r="A287" s="55" t="s">
        <v>3</v>
      </c>
      <c r="B287" s="53">
        <v>6</v>
      </c>
      <c r="C287" s="50">
        <v>14</v>
      </c>
    </row>
    <row r="288" spans="1:6" x14ac:dyDescent="0.35">
      <c r="A288" s="54" t="s">
        <v>2</v>
      </c>
      <c r="B288" s="52">
        <v>6</v>
      </c>
      <c r="C288" s="49">
        <v>12</v>
      </c>
    </row>
    <row r="289" spans="1:3" x14ac:dyDescent="0.35">
      <c r="A289" s="55" t="s">
        <v>3</v>
      </c>
      <c r="B289" s="53">
        <v>7</v>
      </c>
      <c r="C289" s="50">
        <v>15</v>
      </c>
    </row>
    <row r="290" spans="1:3" x14ac:dyDescent="0.35">
      <c r="A290" s="54" t="s">
        <v>3</v>
      </c>
      <c r="B290" s="52">
        <v>8</v>
      </c>
      <c r="C290" s="49">
        <v>9</v>
      </c>
    </row>
    <row r="291" spans="1:3" x14ac:dyDescent="0.35">
      <c r="A291" s="55" t="s">
        <v>3</v>
      </c>
      <c r="B291" s="53">
        <v>8</v>
      </c>
      <c r="C291" s="50">
        <v>9</v>
      </c>
    </row>
    <row r="292" spans="1:3" x14ac:dyDescent="0.35">
      <c r="A292" s="54" t="s">
        <v>2</v>
      </c>
      <c r="B292" s="52">
        <v>6</v>
      </c>
      <c r="C292" s="49">
        <v>11</v>
      </c>
    </row>
    <row r="293" spans="1:3" x14ac:dyDescent="0.35">
      <c r="A293" s="55" t="s">
        <v>3</v>
      </c>
      <c r="B293" s="53">
        <v>6</v>
      </c>
      <c r="C293" s="50">
        <v>11</v>
      </c>
    </row>
    <row r="294" spans="1:3" x14ac:dyDescent="0.35">
      <c r="A294" s="54" t="s">
        <v>2</v>
      </c>
      <c r="B294" s="52">
        <v>6</v>
      </c>
      <c r="C294" s="49">
        <v>11</v>
      </c>
    </row>
    <row r="295" spans="1:3" x14ac:dyDescent="0.35">
      <c r="A295" s="55" t="s">
        <v>3</v>
      </c>
      <c r="B295" s="53">
        <v>6</v>
      </c>
      <c r="C295" s="50">
        <v>11</v>
      </c>
    </row>
    <row r="296" spans="1:3" x14ac:dyDescent="0.35">
      <c r="A296" s="54" t="s">
        <v>3</v>
      </c>
      <c r="B296" s="52">
        <v>6</v>
      </c>
      <c r="C296" s="49">
        <v>11</v>
      </c>
    </row>
    <row r="297" spans="1:3" x14ac:dyDescent="0.35">
      <c r="A297" s="55" t="s">
        <v>2</v>
      </c>
      <c r="B297" s="53">
        <v>8</v>
      </c>
      <c r="C297" s="50">
        <v>14</v>
      </c>
    </row>
    <row r="298" spans="1:3" x14ac:dyDescent="0.35">
      <c r="A298" s="54" t="s">
        <v>2</v>
      </c>
      <c r="B298" s="52">
        <v>8</v>
      </c>
      <c r="C298" s="49">
        <v>15</v>
      </c>
    </row>
    <row r="299" spans="1:3" x14ac:dyDescent="0.35">
      <c r="A299" s="55" t="s">
        <v>2</v>
      </c>
      <c r="B299" s="53">
        <v>6</v>
      </c>
      <c r="C299" s="50">
        <v>17</v>
      </c>
    </row>
    <row r="300" spans="1:3" x14ac:dyDescent="0.35">
      <c r="A300" s="54" t="s">
        <v>2</v>
      </c>
      <c r="B300" s="52">
        <v>6</v>
      </c>
      <c r="C300" s="49">
        <v>16</v>
      </c>
    </row>
    <row r="301" spans="1:3" x14ac:dyDescent="0.35">
      <c r="A301" s="55" t="s">
        <v>2</v>
      </c>
      <c r="B301" s="53">
        <v>8</v>
      </c>
      <c r="C301" s="50">
        <v>21</v>
      </c>
    </row>
    <row r="302" spans="1:3" x14ac:dyDescent="0.35">
      <c r="A302" s="54" t="s">
        <v>2</v>
      </c>
      <c r="B302" s="52">
        <v>7</v>
      </c>
      <c r="C302" s="49">
        <v>20</v>
      </c>
    </row>
    <row r="303" spans="1:3" x14ac:dyDescent="0.35">
      <c r="A303" s="55" t="s">
        <v>2</v>
      </c>
      <c r="B303" s="53">
        <v>6</v>
      </c>
      <c r="C303" s="50">
        <v>17</v>
      </c>
    </row>
    <row r="304" spans="1:3" x14ac:dyDescent="0.35">
      <c r="A304" s="54" t="s">
        <v>2</v>
      </c>
      <c r="B304" s="52">
        <v>6</v>
      </c>
      <c r="C304" s="49">
        <v>11</v>
      </c>
    </row>
    <row r="305" spans="1:3" x14ac:dyDescent="0.35">
      <c r="A305" s="55" t="s">
        <v>3</v>
      </c>
      <c r="B305" s="53">
        <v>6</v>
      </c>
      <c r="C305" s="50">
        <v>16</v>
      </c>
    </row>
    <row r="306" spans="1:3" x14ac:dyDescent="0.35">
      <c r="A306" s="54" t="s">
        <v>3</v>
      </c>
      <c r="B306" s="52">
        <v>7</v>
      </c>
      <c r="C306" s="49">
        <v>11</v>
      </c>
    </row>
    <row r="307" spans="1:3" x14ac:dyDescent="0.35">
      <c r="A307" s="55" t="s">
        <v>2</v>
      </c>
      <c r="B307" s="53">
        <v>8</v>
      </c>
      <c r="C307" s="50">
        <v>15</v>
      </c>
    </row>
    <row r="308" spans="1:3" x14ac:dyDescent="0.35">
      <c r="A308" s="54" t="s">
        <v>2</v>
      </c>
      <c r="B308" s="52">
        <v>6</v>
      </c>
      <c r="C308" s="49">
        <v>13</v>
      </c>
    </row>
    <row r="309" spans="1:3" x14ac:dyDescent="0.35">
      <c r="A309" s="55" t="s">
        <v>3</v>
      </c>
      <c r="B309" s="53">
        <v>6</v>
      </c>
      <c r="C309" s="50">
        <v>13</v>
      </c>
    </row>
    <row r="310" spans="1:3" x14ac:dyDescent="0.35">
      <c r="A310" s="54" t="s">
        <v>3</v>
      </c>
      <c r="B310" s="52">
        <v>6</v>
      </c>
      <c r="C310" s="49">
        <v>14</v>
      </c>
    </row>
    <row r="311" spans="1:3" x14ac:dyDescent="0.35">
      <c r="A311" s="55" t="s">
        <v>2</v>
      </c>
      <c r="B311" s="53">
        <v>6</v>
      </c>
      <c r="C311" s="50">
        <v>11</v>
      </c>
    </row>
    <row r="312" spans="1:3" x14ac:dyDescent="0.35">
      <c r="A312" s="54" t="s">
        <v>2</v>
      </c>
      <c r="B312" s="52">
        <v>6</v>
      </c>
      <c r="C312" s="49">
        <v>16</v>
      </c>
    </row>
    <row r="313" spans="1:3" x14ac:dyDescent="0.35">
      <c r="A313" s="55" t="s">
        <v>2</v>
      </c>
      <c r="B313" s="53">
        <v>8</v>
      </c>
      <c r="C313" s="50">
        <v>21</v>
      </c>
    </row>
    <row r="314" spans="1:3" x14ac:dyDescent="0.35">
      <c r="A314" s="54" t="s">
        <v>2</v>
      </c>
      <c r="B314" s="52">
        <v>6</v>
      </c>
      <c r="C314" s="49">
        <v>11</v>
      </c>
    </row>
    <row r="315" spans="1:3" x14ac:dyDescent="0.35">
      <c r="A315" s="55" t="s">
        <v>2</v>
      </c>
      <c r="B315" s="53">
        <v>7</v>
      </c>
      <c r="C315" s="50">
        <v>9</v>
      </c>
    </row>
    <row r="316" spans="1:3" x14ac:dyDescent="0.35">
      <c r="A316" s="54" t="s">
        <v>2</v>
      </c>
      <c r="B316" s="52">
        <v>6</v>
      </c>
      <c r="C316" s="49">
        <v>9</v>
      </c>
    </row>
    <row r="317" spans="1:3" x14ac:dyDescent="0.35">
      <c r="A317" s="55" t="s">
        <v>2</v>
      </c>
      <c r="B317" s="53">
        <v>6</v>
      </c>
      <c r="C317" s="50">
        <v>12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6"/>
  <sheetViews>
    <sheetView tabSelected="1" topLeftCell="E1" workbookViewId="0">
      <selection activeCell="L3" sqref="L3"/>
    </sheetView>
  </sheetViews>
  <sheetFormatPr defaultRowHeight="14.5" x14ac:dyDescent="0.35"/>
  <cols>
    <col min="1" max="1" width="4" customWidth="1"/>
    <col min="8" max="8" width="14.90625" customWidth="1"/>
    <col min="12" max="12" width="13.08984375" customWidth="1"/>
    <col min="13" max="13" width="19.08984375" customWidth="1"/>
    <col min="14" max="15" width="12" customWidth="1"/>
    <col min="16" max="16" width="12" bestFit="1" customWidth="1"/>
  </cols>
  <sheetData>
    <row r="1" spans="1:13" ht="14.25" customHeight="1" x14ac:dyDescent="0.35">
      <c r="B1" s="26" t="s">
        <v>13</v>
      </c>
      <c r="C1" s="26" t="s">
        <v>14</v>
      </c>
      <c r="D1" s="26" t="s">
        <v>15</v>
      </c>
      <c r="E1" s="26" t="s">
        <v>18</v>
      </c>
      <c r="F1" s="43" t="s">
        <v>78</v>
      </c>
      <c r="G1" s="43" t="s">
        <v>79</v>
      </c>
      <c r="H1" s="43" t="s">
        <v>80</v>
      </c>
    </row>
    <row r="2" spans="1:13" ht="116" hidden="1" x14ac:dyDescent="0.35">
      <c r="A2" s="45"/>
      <c r="B2" s="57" t="s">
        <v>0</v>
      </c>
      <c r="C2" s="58" t="s">
        <v>1</v>
      </c>
      <c r="D2" s="58" t="s">
        <v>4</v>
      </c>
      <c r="E2" s="58" t="s">
        <v>17</v>
      </c>
      <c r="F2" s="58" t="s">
        <v>86</v>
      </c>
      <c r="G2" s="58" t="s">
        <v>84</v>
      </c>
      <c r="H2" s="58" t="s">
        <v>85</v>
      </c>
    </row>
    <row r="3" spans="1:13" x14ac:dyDescent="0.35">
      <c r="A3" s="45">
        <v>1</v>
      </c>
      <c r="B3" s="45" t="s">
        <v>2</v>
      </c>
      <c r="C3" s="45">
        <v>8</v>
      </c>
      <c r="D3" s="4">
        <v>15</v>
      </c>
      <c r="E3">
        <v>101</v>
      </c>
      <c r="F3" s="4">
        <f>Table134[[#This Row],[Column3]]/Table134[[#This Row],[Column4]]*100</f>
        <v>14.85148514851485</v>
      </c>
      <c r="G3">
        <f>Table134[[#This Row],[Column4]]*12.5%</f>
        <v>12.625</v>
      </c>
      <c r="H3" s="4">
        <f>Table134[[#This Row],[Column3]]-Table134[[#This Row],[Column6]]</f>
        <v>2.375</v>
      </c>
      <c r="L3" s="8" t="s">
        <v>12</v>
      </c>
      <c r="M3" t="s">
        <v>16</v>
      </c>
    </row>
    <row r="4" spans="1:13" x14ac:dyDescent="0.35">
      <c r="A4" s="45">
        <v>2</v>
      </c>
      <c r="B4" s="45" t="s">
        <v>3</v>
      </c>
      <c r="C4" s="45">
        <v>6</v>
      </c>
      <c r="D4" s="4">
        <v>12</v>
      </c>
      <c r="E4">
        <v>78.5</v>
      </c>
      <c r="F4" s="4">
        <f>Table134[[#This Row],[Column3]]/Table134[[#This Row],[Column4]]*100</f>
        <v>15.286624203821656</v>
      </c>
      <c r="G4">
        <f>Table134[[#This Row],[Column4]]*12.5%</f>
        <v>9.8125</v>
      </c>
      <c r="H4" s="4">
        <f>Table134[[#This Row],[Column3]]-Table134[[#This Row],[Column6]]</f>
        <v>2.1875</v>
      </c>
      <c r="L4" s="9" t="s">
        <v>2</v>
      </c>
      <c r="M4" s="18">
        <v>14.537974683544304</v>
      </c>
    </row>
    <row r="5" spans="1:13" x14ac:dyDescent="0.35">
      <c r="A5" s="45">
        <v>3</v>
      </c>
      <c r="B5" s="45" t="s">
        <v>3</v>
      </c>
      <c r="C5" s="45">
        <v>6</v>
      </c>
      <c r="D5" s="4">
        <v>11</v>
      </c>
      <c r="E5">
        <v>78.5</v>
      </c>
      <c r="F5" s="4">
        <f>Table134[[#This Row],[Column3]]/Table134[[#This Row],[Column4]]*100</f>
        <v>14.012738853503185</v>
      </c>
      <c r="G5">
        <f>Table134[[#This Row],[Column4]]*12.5%</f>
        <v>9.8125</v>
      </c>
      <c r="H5" s="4">
        <f>Table134[[#This Row],[Column3]]-Table134[[#This Row],[Column6]]</f>
        <v>1.1875</v>
      </c>
      <c r="L5" s="11">
        <v>6</v>
      </c>
      <c r="M5" s="18">
        <v>13.638157894736842</v>
      </c>
    </row>
    <row r="6" spans="1:13" x14ac:dyDescent="0.35">
      <c r="A6" s="45">
        <v>4</v>
      </c>
      <c r="B6" s="45" t="s">
        <v>3</v>
      </c>
      <c r="C6" s="45">
        <v>6</v>
      </c>
      <c r="D6" s="4">
        <v>10</v>
      </c>
      <c r="E6">
        <v>78.5</v>
      </c>
      <c r="F6" s="4">
        <f>Table134[[#This Row],[Column3]]/Table134[[#This Row],[Column4]]*100</f>
        <v>12.738853503184714</v>
      </c>
      <c r="G6">
        <f>Table134[[#This Row],[Column4]]*12.5%</f>
        <v>9.8125</v>
      </c>
      <c r="H6" s="4">
        <f>Table134[[#This Row],[Column3]]-Table134[[#This Row],[Column6]]</f>
        <v>0.1875</v>
      </c>
      <c r="L6" s="11">
        <v>7</v>
      </c>
      <c r="M6" s="18">
        <v>14.94186046511628</v>
      </c>
    </row>
    <row r="7" spans="1:13" x14ac:dyDescent="0.35">
      <c r="A7" s="45">
        <v>5</v>
      </c>
      <c r="B7" s="45" t="s">
        <v>3</v>
      </c>
      <c r="C7" s="45">
        <v>7</v>
      </c>
      <c r="D7" s="4">
        <v>8</v>
      </c>
      <c r="E7">
        <v>88</v>
      </c>
      <c r="F7" s="4">
        <f>Table134[[#This Row],[Column3]]/Table134[[#This Row],[Column4]]*100</f>
        <v>9.0909090909090917</v>
      </c>
      <c r="G7">
        <f>Table134[[#This Row],[Column4]]*12.5%</f>
        <v>11</v>
      </c>
      <c r="H7" s="4">
        <f>Table134[[#This Row],[Column3]]-Table134[[#This Row],[Column6]]</f>
        <v>-3</v>
      </c>
      <c r="L7" s="11">
        <v>8</v>
      </c>
      <c r="M7" s="18">
        <v>15.846153846153847</v>
      </c>
    </row>
    <row r="8" spans="1:13" x14ac:dyDescent="0.35">
      <c r="A8" s="45">
        <v>6</v>
      </c>
      <c r="B8" s="45" t="s">
        <v>3</v>
      </c>
      <c r="C8" s="45">
        <v>6</v>
      </c>
      <c r="D8" s="4">
        <v>8</v>
      </c>
      <c r="E8">
        <v>78.5</v>
      </c>
      <c r="F8" s="4">
        <f>Table134[[#This Row],[Column3]]/Table134[[#This Row],[Column4]]*100</f>
        <v>10.191082802547772</v>
      </c>
      <c r="G8">
        <f>Table134[[#This Row],[Column4]]*12.5%</f>
        <v>9.8125</v>
      </c>
      <c r="H8" s="4">
        <f>Table134[[#This Row],[Column3]]-Table134[[#This Row],[Column6]]</f>
        <v>-1.8125</v>
      </c>
      <c r="L8" s="9" t="s">
        <v>3</v>
      </c>
      <c r="M8" s="18">
        <v>14.376923076923077</v>
      </c>
    </row>
    <row r="9" spans="1:13" x14ac:dyDescent="0.35">
      <c r="A9" s="45">
        <v>7</v>
      </c>
      <c r="B9" s="45" t="s">
        <v>3</v>
      </c>
      <c r="C9" s="45">
        <v>6</v>
      </c>
      <c r="D9" s="4">
        <v>12</v>
      </c>
      <c r="E9">
        <v>78.5</v>
      </c>
      <c r="F9" s="4">
        <f>Table134[[#This Row],[Column3]]/Table134[[#This Row],[Column4]]*100</f>
        <v>15.286624203821656</v>
      </c>
      <c r="G9">
        <f>Table134[[#This Row],[Column4]]*12.5%</f>
        <v>9.8125</v>
      </c>
      <c r="H9" s="4">
        <f>Table134[[#This Row],[Column3]]-Table134[[#This Row],[Column6]]</f>
        <v>2.1875</v>
      </c>
      <c r="L9" s="11">
        <v>6</v>
      </c>
      <c r="M9" s="18">
        <v>13.912820512820513</v>
      </c>
    </row>
    <row r="10" spans="1:13" x14ac:dyDescent="0.35">
      <c r="A10" s="45">
        <v>8</v>
      </c>
      <c r="B10" s="45" t="s">
        <v>3</v>
      </c>
      <c r="C10" s="45">
        <v>6</v>
      </c>
      <c r="D10" s="4">
        <v>10</v>
      </c>
      <c r="E10">
        <v>78.5</v>
      </c>
      <c r="F10" s="4">
        <f>Table134[[#This Row],[Column3]]/Table134[[#This Row],[Column4]]*100</f>
        <v>12.738853503184714</v>
      </c>
      <c r="G10">
        <f>Table134[[#This Row],[Column4]]*12.5%</f>
        <v>9.8125</v>
      </c>
      <c r="H10" s="4">
        <f>Table134[[#This Row],[Column3]]-Table134[[#This Row],[Column6]]</f>
        <v>0.1875</v>
      </c>
      <c r="L10" s="11">
        <v>7</v>
      </c>
      <c r="M10" s="18">
        <v>15.285106382978725</v>
      </c>
    </row>
    <row r="11" spans="1:13" x14ac:dyDescent="0.35">
      <c r="A11" s="45">
        <v>9</v>
      </c>
      <c r="B11" s="45" t="s">
        <v>2</v>
      </c>
      <c r="C11" s="45">
        <v>8</v>
      </c>
      <c r="D11" s="4">
        <v>12</v>
      </c>
      <c r="E11">
        <v>101</v>
      </c>
      <c r="F11" s="4">
        <f>Table134[[#This Row],[Column3]]/Table134[[#This Row],[Column4]]*100</f>
        <v>11.881188118811881</v>
      </c>
      <c r="G11">
        <f>Table134[[#This Row],[Column4]]*12.5%</f>
        <v>12.625</v>
      </c>
      <c r="H11" s="4">
        <f>Table134[[#This Row],[Column3]]-Table134[[#This Row],[Column6]]</f>
        <v>-0.625</v>
      </c>
      <c r="L11" s="11">
        <v>8</v>
      </c>
      <c r="M11" s="18">
        <v>14.167741935483871</v>
      </c>
    </row>
    <row r="12" spans="1:13" x14ac:dyDescent="0.35">
      <c r="A12" s="45">
        <v>10</v>
      </c>
      <c r="B12" s="45" t="s">
        <v>3</v>
      </c>
      <c r="C12" s="45">
        <v>6</v>
      </c>
      <c r="D12" s="4">
        <v>12</v>
      </c>
      <c r="E12">
        <v>78.5</v>
      </c>
      <c r="F12" s="4">
        <f>Table134[[#This Row],[Column3]]/Table134[[#This Row],[Column4]]*100</f>
        <v>15.286624203821656</v>
      </c>
      <c r="G12">
        <f>Table134[[#This Row],[Column4]]*12.5%</f>
        <v>9.8125</v>
      </c>
      <c r="H12" s="4">
        <f>Table134[[#This Row],[Column3]]-Table134[[#This Row],[Column6]]</f>
        <v>2.1875</v>
      </c>
      <c r="L12" s="9" t="s">
        <v>8</v>
      </c>
      <c r="M12" s="18">
        <v>14.45796178343949</v>
      </c>
    </row>
    <row r="13" spans="1:13" x14ac:dyDescent="0.35">
      <c r="A13" s="45">
        <v>11</v>
      </c>
      <c r="B13" s="45" t="s">
        <v>2</v>
      </c>
      <c r="C13" s="45">
        <v>8</v>
      </c>
      <c r="D13" s="4">
        <v>12</v>
      </c>
      <c r="E13">
        <v>101</v>
      </c>
      <c r="F13" s="4">
        <f>Table134[[#This Row],[Column3]]/Table134[[#This Row],[Column4]]*100</f>
        <v>11.881188118811881</v>
      </c>
      <c r="G13">
        <f>Table134[[#This Row],[Column4]]*12.5%</f>
        <v>12.625</v>
      </c>
      <c r="H13" s="4">
        <f>Table134[[#This Row],[Column3]]-Table134[[#This Row],[Column6]]</f>
        <v>-0.625</v>
      </c>
    </row>
    <row r="14" spans="1:13" x14ac:dyDescent="0.35">
      <c r="A14" s="45">
        <v>12</v>
      </c>
      <c r="B14" s="45" t="s">
        <v>2</v>
      </c>
      <c r="C14" s="45">
        <v>6</v>
      </c>
      <c r="D14" s="4">
        <v>13</v>
      </c>
      <c r="E14">
        <v>81.5</v>
      </c>
      <c r="F14" s="4">
        <f>Table134[[#This Row],[Column3]]/Table134[[#This Row],[Column4]]*100</f>
        <v>15.950920245398773</v>
      </c>
      <c r="G14">
        <f>Table134[[#This Row],[Column4]]*12.5%</f>
        <v>10.1875</v>
      </c>
      <c r="H14" s="4">
        <f>Table134[[#This Row],[Column3]]-Table134[[#This Row],[Column6]]</f>
        <v>2.8125</v>
      </c>
    </row>
    <row r="15" spans="1:13" x14ac:dyDescent="0.35">
      <c r="A15" s="45">
        <v>13</v>
      </c>
      <c r="B15" s="45" t="s">
        <v>2</v>
      </c>
      <c r="C15" s="45">
        <v>6</v>
      </c>
      <c r="D15" s="4">
        <v>21</v>
      </c>
      <c r="E15">
        <v>81.5</v>
      </c>
      <c r="F15" s="4">
        <f>Table134[[#This Row],[Column3]]/Table134[[#This Row],[Column4]]*100</f>
        <v>25.766871165644172</v>
      </c>
      <c r="G15">
        <f>Table134[[#This Row],[Column4]]*12.5%</f>
        <v>10.1875</v>
      </c>
      <c r="H15" s="4">
        <f>Table134[[#This Row],[Column3]]-Table134[[#This Row],[Column6]]</f>
        <v>10.8125</v>
      </c>
    </row>
    <row r="16" spans="1:13" x14ac:dyDescent="0.35">
      <c r="A16" s="45">
        <v>14</v>
      </c>
      <c r="B16" s="45" t="s">
        <v>2</v>
      </c>
      <c r="C16" s="45">
        <v>6</v>
      </c>
      <c r="D16" s="4">
        <v>11</v>
      </c>
      <c r="E16">
        <v>81.5</v>
      </c>
      <c r="F16" s="4">
        <f>Table134[[#This Row],[Column3]]/Table134[[#This Row],[Column4]]*100</f>
        <v>13.496932515337424</v>
      </c>
      <c r="G16">
        <f>Table134[[#This Row],[Column4]]*12.5%</f>
        <v>10.1875</v>
      </c>
      <c r="H16" s="4">
        <f>Table134[[#This Row],[Column3]]-Table134[[#This Row],[Column6]]</f>
        <v>0.8125</v>
      </c>
    </row>
    <row r="17" spans="1:8" x14ac:dyDescent="0.35">
      <c r="A17" s="45">
        <v>15</v>
      </c>
      <c r="B17" s="45" t="s">
        <v>3</v>
      </c>
      <c r="C17" s="45">
        <v>8</v>
      </c>
      <c r="D17" s="4">
        <v>13</v>
      </c>
      <c r="E17">
        <v>100</v>
      </c>
      <c r="F17" s="4">
        <f>Table134[[#This Row],[Column3]]/Table134[[#This Row],[Column4]]*100</f>
        <v>13</v>
      </c>
      <c r="G17">
        <f>Table134[[#This Row],[Column4]]*12.5%</f>
        <v>12.5</v>
      </c>
      <c r="H17" s="4">
        <f>Table134[[#This Row],[Column3]]-Table134[[#This Row],[Column6]]</f>
        <v>0.5</v>
      </c>
    </row>
    <row r="18" spans="1:8" x14ac:dyDescent="0.35">
      <c r="A18" s="45">
        <v>16</v>
      </c>
      <c r="B18" s="45" t="s">
        <v>2</v>
      </c>
      <c r="C18" s="45">
        <v>6</v>
      </c>
      <c r="D18" s="4">
        <v>14</v>
      </c>
      <c r="E18">
        <v>81.5</v>
      </c>
      <c r="F18" s="4">
        <f>Table134[[#This Row],[Column3]]/Table134[[#This Row],[Column4]]*100</f>
        <v>17.177914110429448</v>
      </c>
      <c r="G18">
        <f>Table134[[#This Row],[Column4]]*12.5%</f>
        <v>10.1875</v>
      </c>
      <c r="H18" s="4">
        <f>Table134[[#This Row],[Column3]]-Table134[[#This Row],[Column6]]</f>
        <v>3.8125</v>
      </c>
    </row>
    <row r="19" spans="1:8" x14ac:dyDescent="0.35">
      <c r="A19" s="45">
        <v>17</v>
      </c>
      <c r="B19" s="45" t="s">
        <v>3</v>
      </c>
      <c r="C19" s="45">
        <v>8</v>
      </c>
      <c r="D19" s="4">
        <v>12</v>
      </c>
      <c r="E19">
        <v>100</v>
      </c>
      <c r="F19" s="4">
        <f>Table134[[#This Row],[Column3]]/Table134[[#This Row],[Column4]]*100</f>
        <v>12</v>
      </c>
      <c r="G19">
        <f>Table134[[#This Row],[Column4]]*12.5%</f>
        <v>12.5</v>
      </c>
      <c r="H19" s="4">
        <f>Table134[[#This Row],[Column3]]-Table134[[#This Row],[Column6]]</f>
        <v>-0.5</v>
      </c>
    </row>
    <row r="20" spans="1:8" x14ac:dyDescent="0.35">
      <c r="A20" s="45">
        <v>18</v>
      </c>
      <c r="B20" s="45" t="s">
        <v>2</v>
      </c>
      <c r="C20" s="45">
        <v>6</v>
      </c>
      <c r="D20" s="4">
        <v>11</v>
      </c>
      <c r="E20">
        <v>81.5</v>
      </c>
      <c r="F20" s="4">
        <f>Table134[[#This Row],[Column3]]/Table134[[#This Row],[Column4]]*100</f>
        <v>13.496932515337424</v>
      </c>
      <c r="G20">
        <f>Table134[[#This Row],[Column4]]*12.5%</f>
        <v>10.1875</v>
      </c>
      <c r="H20" s="4">
        <f>Table134[[#This Row],[Column3]]-Table134[[#This Row],[Column6]]</f>
        <v>0.8125</v>
      </c>
    </row>
    <row r="21" spans="1:8" x14ac:dyDescent="0.35">
      <c r="A21" s="45">
        <v>19</v>
      </c>
      <c r="B21" s="45" t="s">
        <v>2</v>
      </c>
      <c r="C21" s="45">
        <v>6</v>
      </c>
      <c r="D21" s="4">
        <v>13</v>
      </c>
      <c r="E21">
        <v>81.5</v>
      </c>
      <c r="F21" s="4">
        <f>Table134[[#This Row],[Column3]]/Table134[[#This Row],[Column4]]*100</f>
        <v>15.950920245398773</v>
      </c>
      <c r="G21">
        <f>Table134[[#This Row],[Column4]]*12.5%</f>
        <v>10.1875</v>
      </c>
      <c r="H21" s="4">
        <f>Table134[[#This Row],[Column3]]-Table134[[#This Row],[Column6]]</f>
        <v>2.8125</v>
      </c>
    </row>
    <row r="22" spans="1:8" x14ac:dyDescent="0.35">
      <c r="A22" s="45">
        <v>20</v>
      </c>
      <c r="B22" s="45" t="s">
        <v>3</v>
      </c>
      <c r="C22" s="45">
        <v>7</v>
      </c>
      <c r="D22" s="4">
        <v>12</v>
      </c>
      <c r="E22">
        <v>88</v>
      </c>
      <c r="F22" s="4">
        <f>Table134[[#This Row],[Column3]]/Table134[[#This Row],[Column4]]*100</f>
        <v>13.636363636363635</v>
      </c>
      <c r="G22">
        <f>Table134[[#This Row],[Column4]]*12.5%</f>
        <v>11</v>
      </c>
      <c r="H22" s="4">
        <f>Table134[[#This Row],[Column3]]-Table134[[#This Row],[Column6]]</f>
        <v>1</v>
      </c>
    </row>
    <row r="23" spans="1:8" x14ac:dyDescent="0.35">
      <c r="A23" s="45">
        <v>21</v>
      </c>
      <c r="B23" s="45" t="s">
        <v>2</v>
      </c>
      <c r="C23" s="45">
        <v>6</v>
      </c>
      <c r="D23" s="4">
        <v>12</v>
      </c>
      <c r="E23">
        <v>81.5</v>
      </c>
      <c r="F23" s="4">
        <f>Table134[[#This Row],[Column3]]/Table134[[#This Row],[Column4]]*100</f>
        <v>14.723926380368098</v>
      </c>
      <c r="G23">
        <f>Table134[[#This Row],[Column4]]*12.5%</f>
        <v>10.1875</v>
      </c>
      <c r="H23" s="4">
        <f>Table134[[#This Row],[Column3]]-Table134[[#This Row],[Column6]]</f>
        <v>1.8125</v>
      </c>
    </row>
    <row r="24" spans="1:8" x14ac:dyDescent="0.35">
      <c r="A24" s="45">
        <v>22</v>
      </c>
      <c r="B24" s="45" t="s">
        <v>3</v>
      </c>
      <c r="C24" s="45">
        <v>8</v>
      </c>
      <c r="D24" s="4">
        <v>17</v>
      </c>
      <c r="E24">
        <v>100</v>
      </c>
      <c r="F24" s="4">
        <f>Table134[[#This Row],[Column3]]/Table134[[#This Row],[Column4]]*100</f>
        <v>17</v>
      </c>
      <c r="G24">
        <f>Table134[[#This Row],[Column4]]*12.5%</f>
        <v>12.5</v>
      </c>
      <c r="H24" s="4">
        <f>Table134[[#This Row],[Column3]]-Table134[[#This Row],[Column6]]</f>
        <v>4.5</v>
      </c>
    </row>
    <row r="25" spans="1:8" x14ac:dyDescent="0.35">
      <c r="A25" s="45">
        <v>23</v>
      </c>
      <c r="B25" s="45" t="s">
        <v>3</v>
      </c>
      <c r="C25" s="45">
        <v>7</v>
      </c>
      <c r="D25" s="4">
        <v>12.5</v>
      </c>
      <c r="E25">
        <v>88</v>
      </c>
      <c r="F25" s="4">
        <f>Table134[[#This Row],[Column3]]/Table134[[#This Row],[Column4]]*100</f>
        <v>14.204545454545455</v>
      </c>
      <c r="G25">
        <f>Table134[[#This Row],[Column4]]*12.5%</f>
        <v>11</v>
      </c>
      <c r="H25" s="4">
        <f>Table134[[#This Row],[Column3]]-Table134[[#This Row],[Column6]]</f>
        <v>1.5</v>
      </c>
    </row>
    <row r="26" spans="1:8" x14ac:dyDescent="0.35">
      <c r="A26" s="45">
        <v>24</v>
      </c>
      <c r="B26" s="45" t="s">
        <v>3</v>
      </c>
      <c r="C26" s="45">
        <v>6</v>
      </c>
      <c r="D26" s="4">
        <v>12</v>
      </c>
      <c r="E26">
        <v>78.5</v>
      </c>
      <c r="F26" s="4">
        <f>Table134[[#This Row],[Column3]]/Table134[[#This Row],[Column4]]*100</f>
        <v>15.286624203821656</v>
      </c>
      <c r="G26">
        <f>Table134[[#This Row],[Column4]]*12.5%</f>
        <v>9.8125</v>
      </c>
      <c r="H26" s="4">
        <f>Table134[[#This Row],[Column3]]-Table134[[#This Row],[Column6]]</f>
        <v>2.1875</v>
      </c>
    </row>
    <row r="27" spans="1:8" x14ac:dyDescent="0.35">
      <c r="A27" s="45">
        <v>25</v>
      </c>
      <c r="B27" s="45" t="s">
        <v>3</v>
      </c>
      <c r="C27" s="45">
        <v>6</v>
      </c>
      <c r="D27" s="4">
        <v>15</v>
      </c>
      <c r="E27">
        <v>78.5</v>
      </c>
      <c r="F27" s="4">
        <f>Table134[[#This Row],[Column3]]/Table134[[#This Row],[Column4]]*100</f>
        <v>19.108280254777071</v>
      </c>
      <c r="G27">
        <f>Table134[[#This Row],[Column4]]*12.5%</f>
        <v>9.8125</v>
      </c>
      <c r="H27" s="4">
        <f>Table134[[#This Row],[Column3]]-Table134[[#This Row],[Column6]]</f>
        <v>5.1875</v>
      </c>
    </row>
    <row r="28" spans="1:8" x14ac:dyDescent="0.35">
      <c r="A28" s="45">
        <v>26</v>
      </c>
      <c r="B28" s="45" t="s">
        <v>3</v>
      </c>
      <c r="C28" s="45">
        <v>6</v>
      </c>
      <c r="D28" s="4">
        <v>13</v>
      </c>
      <c r="E28">
        <v>78.5</v>
      </c>
      <c r="F28" s="4">
        <f>Table134[[#This Row],[Column3]]/Table134[[#This Row],[Column4]]*100</f>
        <v>16.560509554140125</v>
      </c>
      <c r="G28">
        <f>Table134[[#This Row],[Column4]]*12.5%</f>
        <v>9.8125</v>
      </c>
      <c r="H28" s="4">
        <f>Table134[[#This Row],[Column3]]-Table134[[#This Row],[Column6]]</f>
        <v>3.1875</v>
      </c>
    </row>
    <row r="29" spans="1:8" x14ac:dyDescent="0.35">
      <c r="A29" s="45">
        <v>27</v>
      </c>
      <c r="B29" s="45" t="s">
        <v>3</v>
      </c>
      <c r="C29" s="45">
        <v>7</v>
      </c>
      <c r="D29" s="4">
        <v>15</v>
      </c>
      <c r="E29">
        <v>88</v>
      </c>
      <c r="F29" s="4">
        <f>Table134[[#This Row],[Column3]]/Table134[[#This Row],[Column4]]*100</f>
        <v>17.045454545454543</v>
      </c>
      <c r="G29">
        <f>Table134[[#This Row],[Column4]]*12.5%</f>
        <v>11</v>
      </c>
      <c r="H29" s="4">
        <f>Table134[[#This Row],[Column3]]-Table134[[#This Row],[Column6]]</f>
        <v>4</v>
      </c>
    </row>
    <row r="30" spans="1:8" x14ac:dyDescent="0.35">
      <c r="A30" s="45">
        <v>28</v>
      </c>
      <c r="B30" s="45" t="s">
        <v>3</v>
      </c>
      <c r="C30" s="45">
        <v>7</v>
      </c>
      <c r="D30" s="4">
        <v>15</v>
      </c>
      <c r="E30">
        <v>88</v>
      </c>
      <c r="F30" s="4">
        <f>Table134[[#This Row],[Column3]]/Table134[[#This Row],[Column4]]*100</f>
        <v>17.045454545454543</v>
      </c>
      <c r="G30">
        <f>Table134[[#This Row],[Column4]]*12.5%</f>
        <v>11</v>
      </c>
      <c r="H30" s="4">
        <f>Table134[[#This Row],[Column3]]-Table134[[#This Row],[Column6]]</f>
        <v>4</v>
      </c>
    </row>
    <row r="31" spans="1:8" x14ac:dyDescent="0.35">
      <c r="A31" s="45">
        <v>29</v>
      </c>
      <c r="B31" s="45" t="s">
        <v>3</v>
      </c>
      <c r="C31" s="45">
        <v>7</v>
      </c>
      <c r="D31" s="4">
        <v>15</v>
      </c>
      <c r="E31">
        <v>88</v>
      </c>
      <c r="F31" s="4">
        <f>Table134[[#This Row],[Column3]]/Table134[[#This Row],[Column4]]*100</f>
        <v>17.045454545454543</v>
      </c>
      <c r="G31">
        <f>Table134[[#This Row],[Column4]]*12.5%</f>
        <v>11</v>
      </c>
      <c r="H31" s="4">
        <f>Table134[[#This Row],[Column3]]-Table134[[#This Row],[Column6]]</f>
        <v>4</v>
      </c>
    </row>
    <row r="32" spans="1:8" x14ac:dyDescent="0.35">
      <c r="A32" s="45">
        <v>30</v>
      </c>
      <c r="B32" s="45" t="s">
        <v>3</v>
      </c>
      <c r="C32" s="45">
        <v>6</v>
      </c>
      <c r="D32" s="4">
        <v>15</v>
      </c>
      <c r="E32">
        <v>78.5</v>
      </c>
      <c r="F32" s="4">
        <f>Table134[[#This Row],[Column3]]/Table134[[#This Row],[Column4]]*100</f>
        <v>19.108280254777071</v>
      </c>
      <c r="G32">
        <f>Table134[[#This Row],[Column4]]*12.5%</f>
        <v>9.8125</v>
      </c>
      <c r="H32" s="4">
        <f>Table134[[#This Row],[Column3]]-Table134[[#This Row],[Column6]]</f>
        <v>5.1875</v>
      </c>
    </row>
    <row r="33" spans="1:8" x14ac:dyDescent="0.35">
      <c r="A33" s="45">
        <v>31</v>
      </c>
      <c r="B33" s="45" t="s">
        <v>2</v>
      </c>
      <c r="C33" s="45">
        <v>7</v>
      </c>
      <c r="D33" s="4">
        <v>19</v>
      </c>
      <c r="E33">
        <v>91.5</v>
      </c>
      <c r="F33" s="4">
        <f>Table134[[#This Row],[Column3]]/Table134[[#This Row],[Column4]]*100</f>
        <v>20.765027322404372</v>
      </c>
      <c r="G33">
        <f>Table134[[#This Row],[Column4]]*12.5%</f>
        <v>11.4375</v>
      </c>
      <c r="H33" s="4">
        <f>Table134[[#This Row],[Column3]]-Table134[[#This Row],[Column6]]</f>
        <v>7.5625</v>
      </c>
    </row>
    <row r="34" spans="1:8" x14ac:dyDescent="0.35">
      <c r="A34" s="45">
        <v>32</v>
      </c>
      <c r="B34" s="45" t="s">
        <v>2</v>
      </c>
      <c r="C34" s="45">
        <v>6</v>
      </c>
      <c r="D34" s="4">
        <v>16</v>
      </c>
      <c r="E34">
        <v>81.5</v>
      </c>
      <c r="F34" s="4">
        <f>Table134[[#This Row],[Column3]]/Table134[[#This Row],[Column4]]*100</f>
        <v>19.631901840490798</v>
      </c>
      <c r="G34">
        <f>Table134[[#This Row],[Column4]]*12.5%</f>
        <v>10.1875</v>
      </c>
      <c r="H34" s="4">
        <f>Table134[[#This Row],[Column3]]-Table134[[#This Row],[Column6]]</f>
        <v>5.8125</v>
      </c>
    </row>
    <row r="35" spans="1:8" x14ac:dyDescent="0.35">
      <c r="A35" s="45">
        <v>33</v>
      </c>
      <c r="B35" s="45" t="s">
        <v>2</v>
      </c>
      <c r="C35" s="45">
        <v>7</v>
      </c>
      <c r="D35" s="4">
        <v>18</v>
      </c>
      <c r="E35">
        <v>91.5</v>
      </c>
      <c r="F35" s="4">
        <f>Table134[[#This Row],[Column3]]/Table134[[#This Row],[Column4]]*100</f>
        <v>19.672131147540984</v>
      </c>
      <c r="G35">
        <f>Table134[[#This Row],[Column4]]*12.5%</f>
        <v>11.4375</v>
      </c>
      <c r="H35" s="4">
        <f>Table134[[#This Row],[Column3]]-Table134[[#This Row],[Column6]]</f>
        <v>6.5625</v>
      </c>
    </row>
    <row r="36" spans="1:8" x14ac:dyDescent="0.35">
      <c r="A36" s="45">
        <v>34</v>
      </c>
      <c r="B36" s="45" t="s">
        <v>3</v>
      </c>
      <c r="C36" s="45">
        <v>6</v>
      </c>
      <c r="D36" s="4">
        <v>13</v>
      </c>
      <c r="E36">
        <v>78.5</v>
      </c>
      <c r="F36" s="4">
        <f>Table134[[#This Row],[Column3]]/Table134[[#This Row],[Column4]]*100</f>
        <v>16.560509554140125</v>
      </c>
      <c r="G36">
        <f>Table134[[#This Row],[Column4]]*12.5%</f>
        <v>9.8125</v>
      </c>
      <c r="H36" s="4">
        <f>Table134[[#This Row],[Column3]]-Table134[[#This Row],[Column6]]</f>
        <v>3.1875</v>
      </c>
    </row>
    <row r="37" spans="1:8" x14ac:dyDescent="0.35">
      <c r="A37" s="45">
        <v>35</v>
      </c>
      <c r="B37" s="45" t="s">
        <v>2</v>
      </c>
      <c r="C37" s="45">
        <v>7</v>
      </c>
      <c r="D37" s="4">
        <v>18.5</v>
      </c>
      <c r="E37">
        <v>91.5</v>
      </c>
      <c r="F37" s="4">
        <f>Table134[[#This Row],[Column3]]/Table134[[#This Row],[Column4]]*100</f>
        <v>20.21857923497268</v>
      </c>
      <c r="G37">
        <f>Table134[[#This Row],[Column4]]*12.5%</f>
        <v>11.4375</v>
      </c>
      <c r="H37" s="4">
        <f>Table134[[#This Row],[Column3]]-Table134[[#This Row],[Column6]]</f>
        <v>7.0625</v>
      </c>
    </row>
    <row r="38" spans="1:8" x14ac:dyDescent="0.35">
      <c r="A38" s="45">
        <v>36</v>
      </c>
      <c r="B38" s="45" t="s">
        <v>2</v>
      </c>
      <c r="C38" s="45">
        <v>7</v>
      </c>
      <c r="D38" s="4">
        <v>15</v>
      </c>
      <c r="E38">
        <v>91.5</v>
      </c>
      <c r="F38" s="4">
        <f>Table134[[#This Row],[Column3]]/Table134[[#This Row],[Column4]]*100</f>
        <v>16.393442622950818</v>
      </c>
      <c r="G38">
        <f>Table134[[#This Row],[Column4]]*12.5%</f>
        <v>11.4375</v>
      </c>
      <c r="H38" s="4">
        <f>Table134[[#This Row],[Column3]]-Table134[[#This Row],[Column6]]</f>
        <v>3.5625</v>
      </c>
    </row>
    <row r="39" spans="1:8" x14ac:dyDescent="0.35">
      <c r="A39" s="45">
        <v>37</v>
      </c>
      <c r="B39" s="45" t="s">
        <v>2</v>
      </c>
      <c r="C39" s="45">
        <v>7</v>
      </c>
      <c r="D39" s="4">
        <v>15</v>
      </c>
      <c r="E39">
        <v>91.5</v>
      </c>
      <c r="F39" s="4">
        <f>Table134[[#This Row],[Column3]]/Table134[[#This Row],[Column4]]*100</f>
        <v>16.393442622950818</v>
      </c>
      <c r="G39">
        <f>Table134[[#This Row],[Column4]]*12.5%</f>
        <v>11.4375</v>
      </c>
      <c r="H39" s="4">
        <f>Table134[[#This Row],[Column3]]-Table134[[#This Row],[Column6]]</f>
        <v>3.5625</v>
      </c>
    </row>
    <row r="40" spans="1:8" x14ac:dyDescent="0.35">
      <c r="A40" s="45">
        <v>38</v>
      </c>
      <c r="B40" s="45" t="s">
        <v>2</v>
      </c>
      <c r="C40" s="45">
        <v>6</v>
      </c>
      <c r="D40" s="4">
        <v>15</v>
      </c>
      <c r="E40">
        <v>81.5</v>
      </c>
      <c r="F40" s="4">
        <f>Table134[[#This Row],[Column3]]/Table134[[#This Row],[Column4]]*100</f>
        <v>18.404907975460123</v>
      </c>
      <c r="G40">
        <f>Table134[[#This Row],[Column4]]*12.5%</f>
        <v>10.1875</v>
      </c>
      <c r="H40" s="4">
        <f>Table134[[#This Row],[Column3]]-Table134[[#This Row],[Column6]]</f>
        <v>4.8125</v>
      </c>
    </row>
    <row r="41" spans="1:8" x14ac:dyDescent="0.35">
      <c r="A41" s="45">
        <v>39</v>
      </c>
      <c r="B41" s="45" t="s">
        <v>2</v>
      </c>
      <c r="C41" s="45">
        <v>7</v>
      </c>
      <c r="D41" s="4">
        <v>16</v>
      </c>
      <c r="E41">
        <v>91.5</v>
      </c>
      <c r="F41" s="4">
        <f>Table134[[#This Row],[Column3]]/Table134[[#This Row],[Column4]]*100</f>
        <v>17.486338797814209</v>
      </c>
      <c r="G41">
        <f>Table134[[#This Row],[Column4]]*12.5%</f>
        <v>11.4375</v>
      </c>
      <c r="H41" s="4">
        <f>Table134[[#This Row],[Column3]]-Table134[[#This Row],[Column6]]</f>
        <v>4.5625</v>
      </c>
    </row>
    <row r="42" spans="1:8" x14ac:dyDescent="0.35">
      <c r="A42" s="45">
        <v>40</v>
      </c>
      <c r="B42" s="45" t="s">
        <v>2</v>
      </c>
      <c r="C42" s="45">
        <v>8</v>
      </c>
      <c r="D42" s="4">
        <v>13.5</v>
      </c>
      <c r="E42">
        <v>101</v>
      </c>
      <c r="F42" s="4">
        <f>Table134[[#This Row],[Column3]]/Table134[[#This Row],[Column4]]*100</f>
        <v>13.366336633663368</v>
      </c>
      <c r="G42">
        <f>Table134[[#This Row],[Column4]]*12.5%</f>
        <v>12.625</v>
      </c>
      <c r="H42" s="4">
        <f>Table134[[#This Row],[Column3]]-Table134[[#This Row],[Column6]]</f>
        <v>0.875</v>
      </c>
    </row>
    <row r="43" spans="1:8" x14ac:dyDescent="0.35">
      <c r="A43" s="45">
        <v>41</v>
      </c>
      <c r="B43" s="45" t="s">
        <v>3</v>
      </c>
      <c r="C43" s="45">
        <v>6</v>
      </c>
      <c r="D43" s="4">
        <v>14</v>
      </c>
      <c r="E43">
        <v>78.5</v>
      </c>
      <c r="F43" s="4">
        <f>Table134[[#This Row],[Column3]]/Table134[[#This Row],[Column4]]*100</f>
        <v>17.834394904458598</v>
      </c>
      <c r="G43">
        <f>Table134[[#This Row],[Column4]]*12.5%</f>
        <v>9.8125</v>
      </c>
      <c r="H43" s="4">
        <f>Table134[[#This Row],[Column3]]-Table134[[#This Row],[Column6]]</f>
        <v>4.1875</v>
      </c>
    </row>
    <row r="44" spans="1:8" x14ac:dyDescent="0.35">
      <c r="A44" s="45">
        <v>42</v>
      </c>
      <c r="B44" s="45" t="s">
        <v>3</v>
      </c>
      <c r="C44" s="45">
        <v>6</v>
      </c>
      <c r="D44" s="4">
        <v>12</v>
      </c>
      <c r="E44">
        <v>78.5</v>
      </c>
      <c r="F44" s="4">
        <f>Table134[[#This Row],[Column3]]/Table134[[#This Row],[Column4]]*100</f>
        <v>15.286624203821656</v>
      </c>
      <c r="G44">
        <f>Table134[[#This Row],[Column4]]*12.5%</f>
        <v>9.8125</v>
      </c>
      <c r="H44" s="4">
        <f>Table134[[#This Row],[Column3]]-Table134[[#This Row],[Column6]]</f>
        <v>2.1875</v>
      </c>
    </row>
    <row r="45" spans="1:8" x14ac:dyDescent="0.35">
      <c r="A45" s="45">
        <v>43</v>
      </c>
      <c r="B45" s="45" t="s">
        <v>3</v>
      </c>
      <c r="C45" s="45">
        <v>6</v>
      </c>
      <c r="D45" s="4">
        <v>14</v>
      </c>
      <c r="E45">
        <v>78.5</v>
      </c>
      <c r="F45" s="4">
        <f>Table134[[#This Row],[Column3]]/Table134[[#This Row],[Column4]]*100</f>
        <v>17.834394904458598</v>
      </c>
      <c r="G45">
        <f>Table134[[#This Row],[Column4]]*12.5%</f>
        <v>9.8125</v>
      </c>
      <c r="H45" s="4">
        <f>Table134[[#This Row],[Column3]]-Table134[[#This Row],[Column6]]</f>
        <v>4.1875</v>
      </c>
    </row>
    <row r="46" spans="1:8" x14ac:dyDescent="0.35">
      <c r="A46" s="45">
        <v>44</v>
      </c>
      <c r="B46" s="45" t="s">
        <v>3</v>
      </c>
      <c r="C46" s="45">
        <v>7</v>
      </c>
      <c r="D46" s="4">
        <v>14</v>
      </c>
      <c r="E46">
        <v>88</v>
      </c>
      <c r="F46" s="4">
        <f>Table134[[#This Row],[Column3]]/Table134[[#This Row],[Column4]]*100</f>
        <v>15.909090909090908</v>
      </c>
      <c r="G46">
        <f>Table134[[#This Row],[Column4]]*12.5%</f>
        <v>11</v>
      </c>
      <c r="H46" s="4">
        <f>Table134[[#This Row],[Column3]]-Table134[[#This Row],[Column6]]</f>
        <v>3</v>
      </c>
    </row>
    <row r="47" spans="1:8" x14ac:dyDescent="0.35">
      <c r="A47" s="45">
        <v>45</v>
      </c>
      <c r="B47" s="45" t="s">
        <v>3</v>
      </c>
      <c r="C47" s="45">
        <v>6</v>
      </c>
      <c r="D47" s="4">
        <v>13.5</v>
      </c>
      <c r="E47">
        <v>78.5</v>
      </c>
      <c r="F47" s="4">
        <f>Table134[[#This Row],[Column3]]/Table134[[#This Row],[Column4]]*100</f>
        <v>17.197452229299362</v>
      </c>
      <c r="G47">
        <f>Table134[[#This Row],[Column4]]*12.5%</f>
        <v>9.8125</v>
      </c>
      <c r="H47" s="4">
        <f>Table134[[#This Row],[Column3]]-Table134[[#This Row],[Column6]]</f>
        <v>3.6875</v>
      </c>
    </row>
    <row r="48" spans="1:8" x14ac:dyDescent="0.35">
      <c r="A48" s="45">
        <v>46</v>
      </c>
      <c r="B48" s="45" t="s">
        <v>3</v>
      </c>
      <c r="C48" s="45">
        <v>7</v>
      </c>
      <c r="D48" s="4">
        <v>16</v>
      </c>
      <c r="E48">
        <v>88</v>
      </c>
      <c r="F48" s="4">
        <f>Table134[[#This Row],[Column3]]/Table134[[#This Row],[Column4]]*100</f>
        <v>18.181818181818183</v>
      </c>
      <c r="G48">
        <f>Table134[[#This Row],[Column4]]*12.5%</f>
        <v>11</v>
      </c>
      <c r="H48" s="4">
        <f>Table134[[#This Row],[Column3]]-Table134[[#This Row],[Column6]]</f>
        <v>5</v>
      </c>
    </row>
    <row r="49" spans="1:8" x14ac:dyDescent="0.35">
      <c r="A49" s="45">
        <v>47</v>
      </c>
      <c r="B49" s="45" t="s">
        <v>2</v>
      </c>
      <c r="C49" s="45">
        <v>8</v>
      </c>
      <c r="D49" s="4">
        <v>14</v>
      </c>
      <c r="E49">
        <v>101</v>
      </c>
      <c r="F49" s="4">
        <f>Table134[[#This Row],[Column3]]/Table134[[#This Row],[Column4]]*100</f>
        <v>13.861386138613863</v>
      </c>
      <c r="G49">
        <f>Table134[[#This Row],[Column4]]*12.5%</f>
        <v>12.625</v>
      </c>
      <c r="H49" s="4">
        <f>Table134[[#This Row],[Column3]]-Table134[[#This Row],[Column6]]</f>
        <v>1.375</v>
      </c>
    </row>
    <row r="50" spans="1:8" x14ac:dyDescent="0.35">
      <c r="A50" s="45">
        <v>48</v>
      </c>
      <c r="B50" s="45" t="s">
        <v>3</v>
      </c>
      <c r="C50" s="45">
        <v>6</v>
      </c>
      <c r="D50" s="4">
        <v>16.5</v>
      </c>
      <c r="E50">
        <v>78.5</v>
      </c>
      <c r="F50" s="4">
        <f>Table134[[#This Row],[Column3]]/Table134[[#This Row],[Column4]]*100</f>
        <v>21.019108280254777</v>
      </c>
      <c r="G50">
        <f>Table134[[#This Row],[Column4]]*12.5%</f>
        <v>9.8125</v>
      </c>
      <c r="H50" s="4">
        <f>Table134[[#This Row],[Column3]]-Table134[[#This Row],[Column6]]</f>
        <v>6.6875</v>
      </c>
    </row>
    <row r="51" spans="1:8" x14ac:dyDescent="0.35">
      <c r="A51" s="45">
        <v>49</v>
      </c>
      <c r="B51" s="45" t="s">
        <v>3</v>
      </c>
      <c r="C51" s="45">
        <v>6</v>
      </c>
      <c r="D51" s="4">
        <v>12.5</v>
      </c>
      <c r="E51">
        <v>78.5</v>
      </c>
      <c r="F51" s="4">
        <f>Table134[[#This Row],[Column3]]/Table134[[#This Row],[Column4]]*100</f>
        <v>15.923566878980891</v>
      </c>
      <c r="G51">
        <f>Table134[[#This Row],[Column4]]*12.5%</f>
        <v>9.8125</v>
      </c>
      <c r="H51" s="4">
        <f>Table134[[#This Row],[Column3]]-Table134[[#This Row],[Column6]]</f>
        <v>2.6875</v>
      </c>
    </row>
    <row r="52" spans="1:8" x14ac:dyDescent="0.35">
      <c r="A52" s="45">
        <v>50</v>
      </c>
      <c r="B52" s="45" t="s">
        <v>2</v>
      </c>
      <c r="C52" s="45">
        <v>8</v>
      </c>
      <c r="D52" s="4">
        <v>14.5</v>
      </c>
      <c r="E52">
        <v>101</v>
      </c>
      <c r="F52" s="4">
        <f>Table134[[#This Row],[Column3]]/Table134[[#This Row],[Column4]]*100</f>
        <v>14.356435643564355</v>
      </c>
      <c r="G52">
        <f>Table134[[#This Row],[Column4]]*12.5%</f>
        <v>12.625</v>
      </c>
      <c r="H52" s="4">
        <f>Table134[[#This Row],[Column3]]-Table134[[#This Row],[Column6]]</f>
        <v>1.875</v>
      </c>
    </row>
    <row r="53" spans="1:8" x14ac:dyDescent="0.35">
      <c r="A53" s="45">
        <v>51</v>
      </c>
      <c r="B53" s="45" t="s">
        <v>3</v>
      </c>
      <c r="C53" s="45">
        <v>6</v>
      </c>
      <c r="D53" s="4">
        <v>12</v>
      </c>
      <c r="E53">
        <v>78.5</v>
      </c>
      <c r="F53" s="4">
        <f>Table134[[#This Row],[Column3]]/Table134[[#This Row],[Column4]]*100</f>
        <v>15.286624203821656</v>
      </c>
      <c r="G53">
        <f>Table134[[#This Row],[Column4]]*12.5%</f>
        <v>9.8125</v>
      </c>
      <c r="H53" s="4">
        <f>Table134[[#This Row],[Column3]]-Table134[[#This Row],[Column6]]</f>
        <v>2.1875</v>
      </c>
    </row>
    <row r="54" spans="1:8" x14ac:dyDescent="0.35">
      <c r="A54" s="45">
        <v>52</v>
      </c>
      <c r="B54" s="45" t="s">
        <v>3</v>
      </c>
      <c r="C54" s="45">
        <v>6</v>
      </c>
      <c r="D54" s="4">
        <v>12</v>
      </c>
      <c r="E54">
        <v>78.5</v>
      </c>
      <c r="F54" s="4">
        <f>Table134[[#This Row],[Column3]]/Table134[[#This Row],[Column4]]*100</f>
        <v>15.286624203821656</v>
      </c>
      <c r="G54">
        <f>Table134[[#This Row],[Column4]]*12.5%</f>
        <v>9.8125</v>
      </c>
      <c r="H54" s="4">
        <f>Table134[[#This Row],[Column3]]-Table134[[#This Row],[Column6]]</f>
        <v>2.1875</v>
      </c>
    </row>
    <row r="55" spans="1:8" x14ac:dyDescent="0.35">
      <c r="A55" s="45">
        <v>53</v>
      </c>
      <c r="B55" s="45" t="s">
        <v>3</v>
      </c>
      <c r="C55" s="45">
        <v>6</v>
      </c>
      <c r="D55" s="4">
        <v>11.5</v>
      </c>
      <c r="E55">
        <v>78.5</v>
      </c>
      <c r="F55" s="4">
        <f>Table134[[#This Row],[Column3]]/Table134[[#This Row],[Column4]]*100</f>
        <v>14.64968152866242</v>
      </c>
      <c r="G55">
        <f>Table134[[#This Row],[Column4]]*12.5%</f>
        <v>9.8125</v>
      </c>
      <c r="H55" s="4">
        <f>Table134[[#This Row],[Column3]]-Table134[[#This Row],[Column6]]</f>
        <v>1.6875</v>
      </c>
    </row>
    <row r="56" spans="1:8" x14ac:dyDescent="0.35">
      <c r="A56" s="45">
        <v>54</v>
      </c>
      <c r="B56" s="45" t="s">
        <v>3</v>
      </c>
      <c r="C56" s="45">
        <v>6</v>
      </c>
      <c r="D56" s="4">
        <v>12</v>
      </c>
      <c r="E56">
        <v>78.5</v>
      </c>
      <c r="F56" s="4">
        <f>Table134[[#This Row],[Column3]]/Table134[[#This Row],[Column4]]*100</f>
        <v>15.286624203821656</v>
      </c>
      <c r="G56">
        <f>Table134[[#This Row],[Column4]]*12.5%</f>
        <v>9.8125</v>
      </c>
      <c r="H56" s="4">
        <f>Table134[[#This Row],[Column3]]-Table134[[#This Row],[Column6]]</f>
        <v>2.1875</v>
      </c>
    </row>
    <row r="57" spans="1:8" x14ac:dyDescent="0.35">
      <c r="A57" s="45">
        <v>55</v>
      </c>
      <c r="B57" s="45" t="s">
        <v>3</v>
      </c>
      <c r="C57" s="45">
        <v>6</v>
      </c>
      <c r="D57" s="4">
        <v>12</v>
      </c>
      <c r="E57">
        <v>78.5</v>
      </c>
      <c r="F57" s="4">
        <f>Table134[[#This Row],[Column3]]/Table134[[#This Row],[Column4]]*100</f>
        <v>15.286624203821656</v>
      </c>
      <c r="G57">
        <f>Table134[[#This Row],[Column4]]*12.5%</f>
        <v>9.8125</v>
      </c>
      <c r="H57" s="4">
        <f>Table134[[#This Row],[Column3]]-Table134[[#This Row],[Column6]]</f>
        <v>2.1875</v>
      </c>
    </row>
    <row r="58" spans="1:8" x14ac:dyDescent="0.35">
      <c r="A58" s="45">
        <v>56</v>
      </c>
      <c r="B58" s="45" t="s">
        <v>2</v>
      </c>
      <c r="C58" s="45">
        <v>8</v>
      </c>
      <c r="D58" s="4">
        <v>16</v>
      </c>
      <c r="E58">
        <v>101</v>
      </c>
      <c r="F58" s="4">
        <f>Table134[[#This Row],[Column3]]/Table134[[#This Row],[Column4]]*100</f>
        <v>15.841584158415841</v>
      </c>
      <c r="G58">
        <f>Table134[[#This Row],[Column4]]*12.5%</f>
        <v>12.625</v>
      </c>
      <c r="H58" s="4">
        <f>Table134[[#This Row],[Column3]]-Table134[[#This Row],[Column6]]</f>
        <v>3.375</v>
      </c>
    </row>
    <row r="59" spans="1:8" x14ac:dyDescent="0.35">
      <c r="A59" s="45">
        <v>57</v>
      </c>
      <c r="B59" s="45" t="s">
        <v>2</v>
      </c>
      <c r="C59" s="45">
        <v>6</v>
      </c>
      <c r="D59" s="4">
        <v>13</v>
      </c>
      <c r="E59">
        <v>81.5</v>
      </c>
      <c r="F59" s="4">
        <f>Table134[[#This Row],[Column3]]/Table134[[#This Row],[Column4]]*100</f>
        <v>15.950920245398773</v>
      </c>
      <c r="G59">
        <f>Table134[[#This Row],[Column4]]*12.5%</f>
        <v>10.1875</v>
      </c>
      <c r="H59" s="4">
        <f>Table134[[#This Row],[Column3]]-Table134[[#This Row],[Column6]]</f>
        <v>2.8125</v>
      </c>
    </row>
    <row r="60" spans="1:8" x14ac:dyDescent="0.35">
      <c r="A60" s="45">
        <v>58</v>
      </c>
      <c r="B60" s="45" t="s">
        <v>3</v>
      </c>
      <c r="C60" s="45">
        <v>6</v>
      </c>
      <c r="D60" s="4">
        <v>16.5</v>
      </c>
      <c r="E60">
        <v>78.5</v>
      </c>
      <c r="F60" s="4">
        <f>Table134[[#This Row],[Column3]]/Table134[[#This Row],[Column4]]*100</f>
        <v>21.019108280254777</v>
      </c>
      <c r="G60">
        <f>Table134[[#This Row],[Column4]]*12.5%</f>
        <v>9.8125</v>
      </c>
      <c r="H60" s="4">
        <f>Table134[[#This Row],[Column3]]-Table134[[#This Row],[Column6]]</f>
        <v>6.6875</v>
      </c>
    </row>
    <row r="61" spans="1:8" x14ac:dyDescent="0.35">
      <c r="A61" s="45">
        <v>59</v>
      </c>
      <c r="B61" s="45" t="s">
        <v>3</v>
      </c>
      <c r="C61" s="45">
        <v>6</v>
      </c>
      <c r="D61" s="4">
        <v>13</v>
      </c>
      <c r="E61">
        <v>78.5</v>
      </c>
      <c r="F61" s="4">
        <f>Table134[[#This Row],[Column3]]/Table134[[#This Row],[Column4]]*100</f>
        <v>16.560509554140125</v>
      </c>
      <c r="G61">
        <f>Table134[[#This Row],[Column4]]*12.5%</f>
        <v>9.8125</v>
      </c>
      <c r="H61" s="4">
        <f>Table134[[#This Row],[Column3]]-Table134[[#This Row],[Column6]]</f>
        <v>3.1875</v>
      </c>
    </row>
    <row r="62" spans="1:8" x14ac:dyDescent="0.35">
      <c r="A62" s="45">
        <v>60</v>
      </c>
      <c r="B62" s="45" t="s">
        <v>3</v>
      </c>
      <c r="C62" s="45">
        <v>6</v>
      </c>
      <c r="D62" s="4">
        <v>12</v>
      </c>
      <c r="E62">
        <v>78.5</v>
      </c>
      <c r="F62" s="4">
        <f>Table134[[#This Row],[Column3]]/Table134[[#This Row],[Column4]]*100</f>
        <v>15.286624203821656</v>
      </c>
      <c r="G62">
        <f>Table134[[#This Row],[Column4]]*12.5%</f>
        <v>9.8125</v>
      </c>
      <c r="H62" s="4">
        <f>Table134[[#This Row],[Column3]]-Table134[[#This Row],[Column6]]</f>
        <v>2.1875</v>
      </c>
    </row>
    <row r="63" spans="1:8" x14ac:dyDescent="0.35">
      <c r="A63" s="45">
        <v>61</v>
      </c>
      <c r="B63" s="45" t="s">
        <v>3</v>
      </c>
      <c r="C63" s="45">
        <v>6</v>
      </c>
      <c r="D63" s="4">
        <v>16</v>
      </c>
      <c r="E63">
        <v>78.5</v>
      </c>
      <c r="F63" s="4">
        <f>Table134[[#This Row],[Column3]]/Table134[[#This Row],[Column4]]*100</f>
        <v>20.382165605095544</v>
      </c>
      <c r="G63">
        <f>Table134[[#This Row],[Column4]]*12.5%</f>
        <v>9.8125</v>
      </c>
      <c r="H63" s="4">
        <f>Table134[[#This Row],[Column3]]-Table134[[#This Row],[Column6]]</f>
        <v>6.1875</v>
      </c>
    </row>
    <row r="64" spans="1:8" x14ac:dyDescent="0.35">
      <c r="A64" s="45">
        <v>62</v>
      </c>
      <c r="B64" s="45" t="s">
        <v>3</v>
      </c>
      <c r="C64" s="45">
        <v>8</v>
      </c>
      <c r="D64" s="4">
        <v>12</v>
      </c>
      <c r="E64">
        <v>100</v>
      </c>
      <c r="F64" s="4">
        <f>Table134[[#This Row],[Column3]]/Table134[[#This Row],[Column4]]*100</f>
        <v>12</v>
      </c>
      <c r="G64">
        <f>Table134[[#This Row],[Column4]]*12.5%</f>
        <v>12.5</v>
      </c>
      <c r="H64" s="4">
        <f>Table134[[#This Row],[Column3]]-Table134[[#This Row],[Column6]]</f>
        <v>-0.5</v>
      </c>
    </row>
    <row r="65" spans="1:8" x14ac:dyDescent="0.35">
      <c r="A65" s="45">
        <v>63</v>
      </c>
      <c r="B65" s="45" t="s">
        <v>3</v>
      </c>
      <c r="C65" s="45">
        <v>8</v>
      </c>
      <c r="D65" s="4">
        <v>14.5</v>
      </c>
      <c r="E65">
        <v>100</v>
      </c>
      <c r="F65" s="4">
        <f>Table134[[#This Row],[Column3]]/Table134[[#This Row],[Column4]]*100</f>
        <v>14.499999999999998</v>
      </c>
      <c r="G65">
        <f>Table134[[#This Row],[Column4]]*12.5%</f>
        <v>12.5</v>
      </c>
      <c r="H65" s="4">
        <f>Table134[[#This Row],[Column3]]-Table134[[#This Row],[Column6]]</f>
        <v>2</v>
      </c>
    </row>
    <row r="66" spans="1:8" x14ac:dyDescent="0.35">
      <c r="A66" s="45">
        <v>64</v>
      </c>
      <c r="B66" s="45" t="s">
        <v>2</v>
      </c>
      <c r="C66" s="45">
        <v>8</v>
      </c>
      <c r="D66" s="4">
        <v>14</v>
      </c>
      <c r="E66">
        <v>101</v>
      </c>
      <c r="F66" s="4">
        <f>Table134[[#This Row],[Column3]]/Table134[[#This Row],[Column4]]*100</f>
        <v>13.861386138613863</v>
      </c>
      <c r="G66">
        <f>Table134[[#This Row],[Column4]]*12.5%</f>
        <v>12.625</v>
      </c>
      <c r="H66" s="4">
        <f>Table134[[#This Row],[Column3]]-Table134[[#This Row],[Column6]]</f>
        <v>1.375</v>
      </c>
    </row>
    <row r="67" spans="1:8" x14ac:dyDescent="0.35">
      <c r="A67" s="45">
        <v>65</v>
      </c>
      <c r="B67" s="45" t="s">
        <v>3</v>
      </c>
      <c r="C67" s="45">
        <v>6</v>
      </c>
      <c r="D67" s="4">
        <v>14</v>
      </c>
      <c r="E67">
        <v>78.5</v>
      </c>
      <c r="F67" s="4">
        <f>Table134[[#This Row],[Column3]]/Table134[[#This Row],[Column4]]*100</f>
        <v>17.834394904458598</v>
      </c>
      <c r="G67">
        <f>Table134[[#This Row],[Column4]]*12.5%</f>
        <v>9.8125</v>
      </c>
      <c r="H67" s="4">
        <f>Table134[[#This Row],[Column3]]-Table134[[#This Row],[Column6]]</f>
        <v>4.1875</v>
      </c>
    </row>
    <row r="68" spans="1:8" x14ac:dyDescent="0.35">
      <c r="A68" s="45">
        <v>66</v>
      </c>
      <c r="B68" s="45" t="s">
        <v>2</v>
      </c>
      <c r="C68" s="45">
        <v>7</v>
      </c>
      <c r="D68" s="4">
        <v>13</v>
      </c>
      <c r="E68">
        <v>91.5</v>
      </c>
      <c r="F68" s="4">
        <f>Table134[[#This Row],[Column3]]/Table134[[#This Row],[Column4]]*100</f>
        <v>14.207650273224044</v>
      </c>
      <c r="G68">
        <f>Table134[[#This Row],[Column4]]*12.5%</f>
        <v>11.4375</v>
      </c>
      <c r="H68" s="4">
        <f>Table134[[#This Row],[Column3]]-Table134[[#This Row],[Column6]]</f>
        <v>1.5625</v>
      </c>
    </row>
    <row r="69" spans="1:8" x14ac:dyDescent="0.35">
      <c r="A69" s="45">
        <v>67</v>
      </c>
      <c r="B69" s="45" t="s">
        <v>3</v>
      </c>
      <c r="C69" s="45">
        <v>7</v>
      </c>
      <c r="D69" s="4">
        <v>11</v>
      </c>
      <c r="E69">
        <v>88</v>
      </c>
      <c r="F69" s="4">
        <f>Table134[[#This Row],[Column3]]/Table134[[#This Row],[Column4]]*100</f>
        <v>12.5</v>
      </c>
      <c r="G69">
        <f>Table134[[#This Row],[Column4]]*12.5%</f>
        <v>11</v>
      </c>
      <c r="H69" s="4">
        <f>Table134[[#This Row],[Column3]]-Table134[[#This Row],[Column6]]</f>
        <v>0</v>
      </c>
    </row>
    <row r="70" spans="1:8" x14ac:dyDescent="0.35">
      <c r="A70" s="45">
        <v>68</v>
      </c>
      <c r="B70" s="45" t="s">
        <v>3</v>
      </c>
      <c r="C70" s="45">
        <v>6</v>
      </c>
      <c r="D70" s="4">
        <v>12</v>
      </c>
      <c r="E70">
        <v>78.5</v>
      </c>
      <c r="F70" s="4">
        <f>Table134[[#This Row],[Column3]]/Table134[[#This Row],[Column4]]*100</f>
        <v>15.286624203821656</v>
      </c>
      <c r="G70">
        <f>Table134[[#This Row],[Column4]]*12.5%</f>
        <v>9.8125</v>
      </c>
      <c r="H70" s="4">
        <f>Table134[[#This Row],[Column3]]-Table134[[#This Row],[Column6]]</f>
        <v>2.1875</v>
      </c>
    </row>
    <row r="71" spans="1:8" x14ac:dyDescent="0.35">
      <c r="A71" s="45">
        <v>69</v>
      </c>
      <c r="B71" s="45" t="s">
        <v>2</v>
      </c>
      <c r="C71" s="45">
        <v>6</v>
      </c>
      <c r="D71" s="4">
        <v>14</v>
      </c>
      <c r="E71">
        <v>81.5</v>
      </c>
      <c r="F71" s="4">
        <f>Table134[[#This Row],[Column3]]/Table134[[#This Row],[Column4]]*100</f>
        <v>17.177914110429448</v>
      </c>
      <c r="G71">
        <f>Table134[[#This Row],[Column4]]*12.5%</f>
        <v>10.1875</v>
      </c>
      <c r="H71" s="4">
        <f>Table134[[#This Row],[Column3]]-Table134[[#This Row],[Column6]]</f>
        <v>3.8125</v>
      </c>
    </row>
    <row r="72" spans="1:8" x14ac:dyDescent="0.35">
      <c r="A72" s="45">
        <v>70</v>
      </c>
      <c r="B72" s="45" t="s">
        <v>2</v>
      </c>
      <c r="C72" s="45">
        <v>6</v>
      </c>
      <c r="D72" s="4">
        <v>14</v>
      </c>
      <c r="E72">
        <v>81.5</v>
      </c>
      <c r="F72" s="4">
        <f>Table134[[#This Row],[Column3]]/Table134[[#This Row],[Column4]]*100</f>
        <v>17.177914110429448</v>
      </c>
      <c r="G72">
        <f>Table134[[#This Row],[Column4]]*12.5%</f>
        <v>10.1875</v>
      </c>
      <c r="H72" s="4">
        <f>Table134[[#This Row],[Column3]]-Table134[[#This Row],[Column6]]</f>
        <v>3.8125</v>
      </c>
    </row>
    <row r="73" spans="1:8" x14ac:dyDescent="0.35">
      <c r="A73" s="45">
        <v>71</v>
      </c>
      <c r="B73" s="45" t="s">
        <v>3</v>
      </c>
      <c r="C73" s="45">
        <v>8</v>
      </c>
      <c r="D73" s="4">
        <v>14</v>
      </c>
      <c r="E73">
        <v>100</v>
      </c>
      <c r="F73" s="4">
        <f>Table134[[#This Row],[Column3]]/Table134[[#This Row],[Column4]]*100</f>
        <v>14.000000000000002</v>
      </c>
      <c r="G73">
        <f>Table134[[#This Row],[Column4]]*12.5%</f>
        <v>12.5</v>
      </c>
      <c r="H73" s="4">
        <f>Table134[[#This Row],[Column3]]-Table134[[#This Row],[Column6]]</f>
        <v>1.5</v>
      </c>
    </row>
    <row r="74" spans="1:8" x14ac:dyDescent="0.35">
      <c r="A74" s="45">
        <v>72</v>
      </c>
      <c r="B74" s="45" t="s">
        <v>2</v>
      </c>
      <c r="C74" s="45">
        <v>7</v>
      </c>
      <c r="D74" s="4">
        <v>16</v>
      </c>
      <c r="E74">
        <v>91.5</v>
      </c>
      <c r="F74" s="4">
        <f>Table134[[#This Row],[Column3]]/Table134[[#This Row],[Column4]]*100</f>
        <v>17.486338797814209</v>
      </c>
      <c r="G74">
        <f>Table134[[#This Row],[Column4]]*12.5%</f>
        <v>11.4375</v>
      </c>
      <c r="H74" s="4">
        <f>Table134[[#This Row],[Column3]]-Table134[[#This Row],[Column6]]</f>
        <v>4.5625</v>
      </c>
    </row>
    <row r="75" spans="1:8" x14ac:dyDescent="0.35">
      <c r="A75" s="45">
        <v>73</v>
      </c>
      <c r="B75" s="45" t="s">
        <v>2</v>
      </c>
      <c r="C75" s="45">
        <v>7</v>
      </c>
      <c r="D75" s="4">
        <v>15</v>
      </c>
      <c r="E75">
        <v>91.5</v>
      </c>
      <c r="F75" s="4">
        <f>Table134[[#This Row],[Column3]]/Table134[[#This Row],[Column4]]*100</f>
        <v>16.393442622950818</v>
      </c>
      <c r="G75">
        <f>Table134[[#This Row],[Column4]]*12.5%</f>
        <v>11.4375</v>
      </c>
      <c r="H75" s="4">
        <f>Table134[[#This Row],[Column3]]-Table134[[#This Row],[Column6]]</f>
        <v>3.5625</v>
      </c>
    </row>
    <row r="76" spans="1:8" x14ac:dyDescent="0.35">
      <c r="A76" s="45">
        <v>74</v>
      </c>
      <c r="B76" s="45" t="s">
        <v>2</v>
      </c>
      <c r="C76" s="45">
        <v>7</v>
      </c>
      <c r="D76" s="4">
        <v>19</v>
      </c>
      <c r="E76">
        <v>91.5</v>
      </c>
      <c r="F76" s="4">
        <f>Table134[[#This Row],[Column3]]/Table134[[#This Row],[Column4]]*100</f>
        <v>20.765027322404372</v>
      </c>
      <c r="G76">
        <f>Table134[[#This Row],[Column4]]*12.5%</f>
        <v>11.4375</v>
      </c>
      <c r="H76" s="4">
        <f>Table134[[#This Row],[Column3]]-Table134[[#This Row],[Column6]]</f>
        <v>7.5625</v>
      </c>
    </row>
    <row r="77" spans="1:8" x14ac:dyDescent="0.35">
      <c r="A77" s="45">
        <v>75</v>
      </c>
      <c r="B77" s="45" t="s">
        <v>2</v>
      </c>
      <c r="C77" s="45">
        <v>7</v>
      </c>
      <c r="D77" s="4">
        <v>19</v>
      </c>
      <c r="E77">
        <v>91.5</v>
      </c>
      <c r="F77" s="4">
        <f>Table134[[#This Row],[Column3]]/Table134[[#This Row],[Column4]]*100</f>
        <v>20.765027322404372</v>
      </c>
      <c r="G77">
        <f>Table134[[#This Row],[Column4]]*12.5%</f>
        <v>11.4375</v>
      </c>
      <c r="H77" s="4">
        <f>Table134[[#This Row],[Column3]]-Table134[[#This Row],[Column6]]</f>
        <v>7.5625</v>
      </c>
    </row>
    <row r="78" spans="1:8" x14ac:dyDescent="0.35">
      <c r="A78" s="45">
        <v>76</v>
      </c>
      <c r="B78" s="45" t="s">
        <v>2</v>
      </c>
      <c r="C78" s="45">
        <v>7</v>
      </c>
      <c r="D78" s="4">
        <v>13</v>
      </c>
      <c r="E78">
        <v>91.5</v>
      </c>
      <c r="F78" s="4">
        <f>Table134[[#This Row],[Column3]]/Table134[[#This Row],[Column4]]*100</f>
        <v>14.207650273224044</v>
      </c>
      <c r="G78">
        <f>Table134[[#This Row],[Column4]]*12.5%</f>
        <v>11.4375</v>
      </c>
      <c r="H78" s="4">
        <f>Table134[[#This Row],[Column3]]-Table134[[#This Row],[Column6]]</f>
        <v>1.5625</v>
      </c>
    </row>
    <row r="79" spans="1:8" x14ac:dyDescent="0.35">
      <c r="A79" s="45">
        <v>77</v>
      </c>
      <c r="B79" s="45" t="s">
        <v>2</v>
      </c>
      <c r="C79" s="45">
        <v>6</v>
      </c>
      <c r="D79" s="4">
        <v>12</v>
      </c>
      <c r="E79">
        <v>81.5</v>
      </c>
      <c r="F79" s="4">
        <f>Table134[[#This Row],[Column3]]/Table134[[#This Row],[Column4]]*100</f>
        <v>14.723926380368098</v>
      </c>
      <c r="G79">
        <f>Table134[[#This Row],[Column4]]*12.5%</f>
        <v>10.1875</v>
      </c>
      <c r="H79" s="4">
        <f>Table134[[#This Row],[Column3]]-Table134[[#This Row],[Column6]]</f>
        <v>1.8125</v>
      </c>
    </row>
    <row r="80" spans="1:8" x14ac:dyDescent="0.35">
      <c r="A80" s="45">
        <v>78</v>
      </c>
      <c r="B80" s="45" t="s">
        <v>2</v>
      </c>
      <c r="C80" s="45">
        <v>8</v>
      </c>
      <c r="D80" s="4">
        <v>19</v>
      </c>
      <c r="E80">
        <v>101</v>
      </c>
      <c r="F80" s="4">
        <f>Table134[[#This Row],[Column3]]/Table134[[#This Row],[Column4]]*100</f>
        <v>18.811881188118811</v>
      </c>
      <c r="G80">
        <f>Table134[[#This Row],[Column4]]*12.5%</f>
        <v>12.625</v>
      </c>
      <c r="H80" s="4">
        <f>Table134[[#This Row],[Column3]]-Table134[[#This Row],[Column6]]</f>
        <v>6.375</v>
      </c>
    </row>
    <row r="81" spans="1:8" x14ac:dyDescent="0.35">
      <c r="A81" s="45">
        <v>79</v>
      </c>
      <c r="B81" s="45" t="s">
        <v>2</v>
      </c>
      <c r="C81" s="45">
        <v>8</v>
      </c>
      <c r="D81" s="4">
        <v>14</v>
      </c>
      <c r="E81">
        <v>101</v>
      </c>
      <c r="F81" s="4">
        <f>Table134[[#This Row],[Column3]]/Table134[[#This Row],[Column4]]*100</f>
        <v>13.861386138613863</v>
      </c>
      <c r="G81">
        <f>Table134[[#This Row],[Column4]]*12.5%</f>
        <v>12.625</v>
      </c>
      <c r="H81" s="4">
        <f>Table134[[#This Row],[Column3]]-Table134[[#This Row],[Column6]]</f>
        <v>1.375</v>
      </c>
    </row>
    <row r="82" spans="1:8" x14ac:dyDescent="0.35">
      <c r="A82" s="45">
        <v>80</v>
      </c>
      <c r="B82" s="45" t="s">
        <v>3</v>
      </c>
      <c r="C82" s="45">
        <v>7</v>
      </c>
      <c r="D82" s="4">
        <v>14</v>
      </c>
      <c r="E82">
        <v>88</v>
      </c>
      <c r="F82" s="4">
        <f>Table134[[#This Row],[Column3]]/Table134[[#This Row],[Column4]]*100</f>
        <v>15.909090909090908</v>
      </c>
      <c r="G82">
        <f>Table134[[#This Row],[Column4]]*12.5%</f>
        <v>11</v>
      </c>
      <c r="H82" s="4">
        <f>Table134[[#This Row],[Column3]]-Table134[[#This Row],[Column6]]</f>
        <v>3</v>
      </c>
    </row>
    <row r="83" spans="1:8" x14ac:dyDescent="0.35">
      <c r="A83" s="45">
        <v>81</v>
      </c>
      <c r="B83" s="45" t="s">
        <v>2</v>
      </c>
      <c r="C83" s="45">
        <v>8</v>
      </c>
      <c r="D83" s="4">
        <v>13</v>
      </c>
      <c r="E83">
        <v>101</v>
      </c>
      <c r="F83" s="4">
        <f>Table134[[#This Row],[Column3]]/Table134[[#This Row],[Column4]]*100</f>
        <v>12.871287128712872</v>
      </c>
      <c r="G83">
        <f>Table134[[#This Row],[Column4]]*12.5%</f>
        <v>12.625</v>
      </c>
      <c r="H83" s="4">
        <f>Table134[[#This Row],[Column3]]-Table134[[#This Row],[Column6]]</f>
        <v>0.375</v>
      </c>
    </row>
    <row r="84" spans="1:8" x14ac:dyDescent="0.35">
      <c r="A84" s="45">
        <v>82</v>
      </c>
      <c r="B84" s="45" t="s">
        <v>2</v>
      </c>
      <c r="C84" s="45">
        <v>6</v>
      </c>
      <c r="D84" s="4">
        <v>7</v>
      </c>
      <c r="E84">
        <v>81.5</v>
      </c>
      <c r="F84" s="4">
        <f>Table134[[#This Row],[Column3]]/Table134[[#This Row],[Column4]]*100</f>
        <v>8.5889570552147241</v>
      </c>
      <c r="G84">
        <f>Table134[[#This Row],[Column4]]*12.5%</f>
        <v>10.1875</v>
      </c>
      <c r="H84" s="4">
        <f>Table134[[#This Row],[Column3]]-Table134[[#This Row],[Column6]]</f>
        <v>-3.1875</v>
      </c>
    </row>
    <row r="85" spans="1:8" x14ac:dyDescent="0.35">
      <c r="A85" s="45">
        <v>83</v>
      </c>
      <c r="B85" s="45" t="s">
        <v>3</v>
      </c>
      <c r="C85" s="45">
        <v>7</v>
      </c>
      <c r="D85" s="4">
        <v>12</v>
      </c>
      <c r="E85">
        <v>88</v>
      </c>
      <c r="F85" s="4">
        <f>Table134[[#This Row],[Column3]]/Table134[[#This Row],[Column4]]*100</f>
        <v>13.636363636363635</v>
      </c>
      <c r="G85">
        <f>Table134[[#This Row],[Column4]]*12.5%</f>
        <v>11</v>
      </c>
      <c r="H85" s="4">
        <f>Table134[[#This Row],[Column3]]-Table134[[#This Row],[Column6]]</f>
        <v>1</v>
      </c>
    </row>
    <row r="86" spans="1:8" x14ac:dyDescent="0.35">
      <c r="A86" s="45">
        <v>84</v>
      </c>
      <c r="B86" s="45" t="s">
        <v>2</v>
      </c>
      <c r="C86" s="45">
        <v>7</v>
      </c>
      <c r="D86" s="4">
        <v>16</v>
      </c>
      <c r="E86">
        <v>91.5</v>
      </c>
      <c r="F86" s="4">
        <f>Table134[[#This Row],[Column3]]/Table134[[#This Row],[Column4]]*100</f>
        <v>17.486338797814209</v>
      </c>
      <c r="G86">
        <f>Table134[[#This Row],[Column4]]*12.5%</f>
        <v>11.4375</v>
      </c>
      <c r="H86" s="4">
        <f>Table134[[#This Row],[Column3]]-Table134[[#This Row],[Column6]]</f>
        <v>4.5625</v>
      </c>
    </row>
    <row r="87" spans="1:8" x14ac:dyDescent="0.35">
      <c r="A87" s="45">
        <v>85</v>
      </c>
      <c r="B87" s="45" t="s">
        <v>2</v>
      </c>
      <c r="C87" s="45">
        <v>7</v>
      </c>
      <c r="D87" s="4">
        <v>18</v>
      </c>
      <c r="E87">
        <v>91.5</v>
      </c>
      <c r="F87" s="4">
        <f>Table134[[#This Row],[Column3]]/Table134[[#This Row],[Column4]]*100</f>
        <v>19.672131147540984</v>
      </c>
      <c r="G87">
        <f>Table134[[#This Row],[Column4]]*12.5%</f>
        <v>11.4375</v>
      </c>
      <c r="H87" s="4">
        <f>Table134[[#This Row],[Column3]]-Table134[[#This Row],[Column6]]</f>
        <v>6.5625</v>
      </c>
    </row>
    <row r="88" spans="1:8" x14ac:dyDescent="0.35">
      <c r="A88" s="45">
        <v>86</v>
      </c>
      <c r="B88" s="45" t="s">
        <v>2</v>
      </c>
      <c r="C88" s="45">
        <v>7</v>
      </c>
      <c r="D88" s="4">
        <v>15</v>
      </c>
      <c r="E88">
        <v>91.5</v>
      </c>
      <c r="F88" s="4">
        <f>Table134[[#This Row],[Column3]]/Table134[[#This Row],[Column4]]*100</f>
        <v>16.393442622950818</v>
      </c>
      <c r="G88">
        <f>Table134[[#This Row],[Column4]]*12.5%</f>
        <v>11.4375</v>
      </c>
      <c r="H88" s="4">
        <f>Table134[[#This Row],[Column3]]-Table134[[#This Row],[Column6]]</f>
        <v>3.5625</v>
      </c>
    </row>
    <row r="89" spans="1:8" x14ac:dyDescent="0.35">
      <c r="A89" s="45">
        <v>87</v>
      </c>
      <c r="B89" s="45" t="s">
        <v>2</v>
      </c>
      <c r="C89" s="45">
        <v>8</v>
      </c>
      <c r="D89" s="4">
        <v>12</v>
      </c>
      <c r="E89">
        <v>101</v>
      </c>
      <c r="F89" s="4">
        <f>Table134[[#This Row],[Column3]]/Table134[[#This Row],[Column4]]*100</f>
        <v>11.881188118811881</v>
      </c>
      <c r="G89">
        <f>Table134[[#This Row],[Column4]]*12.5%</f>
        <v>12.625</v>
      </c>
      <c r="H89" s="4">
        <f>Table134[[#This Row],[Column3]]-Table134[[#This Row],[Column6]]</f>
        <v>-0.625</v>
      </c>
    </row>
    <row r="90" spans="1:8" x14ac:dyDescent="0.35">
      <c r="A90" s="45">
        <v>88</v>
      </c>
      <c r="B90" s="45" t="s">
        <v>3</v>
      </c>
      <c r="C90" s="45">
        <v>7</v>
      </c>
      <c r="D90" s="4">
        <v>17</v>
      </c>
      <c r="E90">
        <v>88</v>
      </c>
      <c r="F90" s="4">
        <f>Table134[[#This Row],[Column3]]/Table134[[#This Row],[Column4]]*100</f>
        <v>19.318181818181817</v>
      </c>
      <c r="G90">
        <f>Table134[[#This Row],[Column4]]*12.5%</f>
        <v>11</v>
      </c>
      <c r="H90" s="4">
        <f>Table134[[#This Row],[Column3]]-Table134[[#This Row],[Column6]]</f>
        <v>6</v>
      </c>
    </row>
    <row r="91" spans="1:8" x14ac:dyDescent="0.35">
      <c r="A91" s="45">
        <v>89</v>
      </c>
      <c r="B91" s="45" t="s">
        <v>3</v>
      </c>
      <c r="C91" s="45">
        <v>8</v>
      </c>
      <c r="D91" s="4">
        <v>13</v>
      </c>
      <c r="E91">
        <v>100</v>
      </c>
      <c r="F91" s="4">
        <f>Table134[[#This Row],[Column3]]/Table134[[#This Row],[Column4]]*100</f>
        <v>13</v>
      </c>
      <c r="G91">
        <f>Table134[[#This Row],[Column4]]*12.5%</f>
        <v>12.5</v>
      </c>
      <c r="H91" s="4">
        <f>Table134[[#This Row],[Column3]]-Table134[[#This Row],[Column6]]</f>
        <v>0.5</v>
      </c>
    </row>
    <row r="92" spans="1:8" x14ac:dyDescent="0.35">
      <c r="A92" s="45">
        <v>90</v>
      </c>
      <c r="B92" s="45" t="s">
        <v>2</v>
      </c>
      <c r="C92" s="45">
        <v>8</v>
      </c>
      <c r="D92" s="4">
        <v>13</v>
      </c>
      <c r="E92">
        <v>101</v>
      </c>
      <c r="F92" s="4">
        <f>Table134[[#This Row],[Column3]]/Table134[[#This Row],[Column4]]*100</f>
        <v>12.871287128712872</v>
      </c>
      <c r="G92">
        <f>Table134[[#This Row],[Column4]]*12.5%</f>
        <v>12.625</v>
      </c>
      <c r="H92" s="4">
        <f>Table134[[#This Row],[Column3]]-Table134[[#This Row],[Column6]]</f>
        <v>0.375</v>
      </c>
    </row>
    <row r="93" spans="1:8" x14ac:dyDescent="0.35">
      <c r="A93" s="45">
        <v>91</v>
      </c>
      <c r="B93" s="45" t="s">
        <v>3</v>
      </c>
      <c r="C93" s="45">
        <v>7</v>
      </c>
      <c r="D93" s="4">
        <v>14</v>
      </c>
      <c r="E93">
        <v>88</v>
      </c>
      <c r="F93" s="4">
        <f>Table134[[#This Row],[Column3]]/Table134[[#This Row],[Column4]]*100</f>
        <v>15.909090909090908</v>
      </c>
      <c r="G93">
        <f>Table134[[#This Row],[Column4]]*12.5%</f>
        <v>11</v>
      </c>
      <c r="H93" s="4">
        <f>Table134[[#This Row],[Column3]]-Table134[[#This Row],[Column6]]</f>
        <v>3</v>
      </c>
    </row>
    <row r="94" spans="1:8" x14ac:dyDescent="0.35">
      <c r="A94" s="45">
        <v>92</v>
      </c>
      <c r="B94" s="45" t="s">
        <v>3</v>
      </c>
      <c r="C94" s="45">
        <v>6</v>
      </c>
      <c r="D94" s="4">
        <v>13</v>
      </c>
      <c r="E94">
        <v>78.5</v>
      </c>
      <c r="F94" s="4">
        <f>Table134[[#This Row],[Column3]]/Table134[[#This Row],[Column4]]*100</f>
        <v>16.560509554140125</v>
      </c>
      <c r="G94">
        <f>Table134[[#This Row],[Column4]]*12.5%</f>
        <v>9.8125</v>
      </c>
      <c r="H94" s="4">
        <f>Table134[[#This Row],[Column3]]-Table134[[#This Row],[Column6]]</f>
        <v>3.1875</v>
      </c>
    </row>
    <row r="95" spans="1:8" x14ac:dyDescent="0.35">
      <c r="A95" s="45">
        <v>93</v>
      </c>
      <c r="B95" s="45" t="s">
        <v>2</v>
      </c>
      <c r="C95" s="45">
        <v>7</v>
      </c>
      <c r="D95" s="4">
        <v>10</v>
      </c>
      <c r="E95">
        <v>91.5</v>
      </c>
      <c r="F95" s="4">
        <f>Table134[[#This Row],[Column3]]/Table134[[#This Row],[Column4]]*100</f>
        <v>10.928961748633879</v>
      </c>
      <c r="G95">
        <f>Table134[[#This Row],[Column4]]*12.5%</f>
        <v>11.4375</v>
      </c>
      <c r="H95" s="4">
        <f>Table134[[#This Row],[Column3]]-Table134[[#This Row],[Column6]]</f>
        <v>-1.4375</v>
      </c>
    </row>
    <row r="96" spans="1:8" x14ac:dyDescent="0.35">
      <c r="A96" s="45">
        <v>94</v>
      </c>
      <c r="B96" s="45" t="s">
        <v>2</v>
      </c>
      <c r="C96" s="45">
        <v>6</v>
      </c>
      <c r="D96" s="4">
        <v>15</v>
      </c>
      <c r="E96">
        <v>81.5</v>
      </c>
      <c r="F96" s="4">
        <f>Table134[[#This Row],[Column3]]/Table134[[#This Row],[Column4]]*100</f>
        <v>18.404907975460123</v>
      </c>
      <c r="G96">
        <f>Table134[[#This Row],[Column4]]*12.5%</f>
        <v>10.1875</v>
      </c>
      <c r="H96" s="4">
        <f>Table134[[#This Row],[Column3]]-Table134[[#This Row],[Column6]]</f>
        <v>4.8125</v>
      </c>
    </row>
    <row r="97" spans="1:8" x14ac:dyDescent="0.35">
      <c r="A97" s="45">
        <v>95</v>
      </c>
      <c r="B97" s="45" t="s">
        <v>2</v>
      </c>
      <c r="C97" s="45">
        <v>6</v>
      </c>
      <c r="D97" s="4">
        <v>15</v>
      </c>
      <c r="E97">
        <v>81.5</v>
      </c>
      <c r="F97" s="4">
        <f>Table134[[#This Row],[Column3]]/Table134[[#This Row],[Column4]]*100</f>
        <v>18.404907975460123</v>
      </c>
      <c r="G97">
        <f>Table134[[#This Row],[Column4]]*12.5%</f>
        <v>10.1875</v>
      </c>
      <c r="H97" s="4">
        <f>Table134[[#This Row],[Column3]]-Table134[[#This Row],[Column6]]</f>
        <v>4.8125</v>
      </c>
    </row>
    <row r="98" spans="1:8" x14ac:dyDescent="0.35">
      <c r="A98" s="45">
        <v>96</v>
      </c>
      <c r="B98" s="45" t="s">
        <v>2</v>
      </c>
      <c r="C98" s="45">
        <v>6</v>
      </c>
      <c r="D98" s="4">
        <v>12</v>
      </c>
      <c r="E98">
        <v>81.5</v>
      </c>
      <c r="F98" s="4">
        <f>Table134[[#This Row],[Column3]]/Table134[[#This Row],[Column4]]*100</f>
        <v>14.723926380368098</v>
      </c>
      <c r="G98">
        <f>Table134[[#This Row],[Column4]]*12.5%</f>
        <v>10.1875</v>
      </c>
      <c r="H98" s="4">
        <f>Table134[[#This Row],[Column3]]-Table134[[#This Row],[Column6]]</f>
        <v>1.8125</v>
      </c>
    </row>
    <row r="99" spans="1:8" x14ac:dyDescent="0.35">
      <c r="A99" s="45">
        <v>97</v>
      </c>
      <c r="B99" s="45" t="s">
        <v>2</v>
      </c>
      <c r="C99" s="45">
        <v>6</v>
      </c>
      <c r="D99" s="4">
        <v>14</v>
      </c>
      <c r="E99">
        <v>81.5</v>
      </c>
      <c r="F99" s="4">
        <f>Table134[[#This Row],[Column3]]/Table134[[#This Row],[Column4]]*100</f>
        <v>17.177914110429448</v>
      </c>
      <c r="G99">
        <f>Table134[[#This Row],[Column4]]*12.5%</f>
        <v>10.1875</v>
      </c>
      <c r="H99" s="4">
        <f>Table134[[#This Row],[Column3]]-Table134[[#This Row],[Column6]]</f>
        <v>3.8125</v>
      </c>
    </row>
    <row r="100" spans="1:8" x14ac:dyDescent="0.35">
      <c r="A100" s="45">
        <v>98</v>
      </c>
      <c r="B100" s="45" t="s">
        <v>2</v>
      </c>
      <c r="C100" s="45">
        <v>6</v>
      </c>
      <c r="D100" s="4">
        <v>13</v>
      </c>
      <c r="E100">
        <v>81.5</v>
      </c>
      <c r="F100" s="4">
        <f>Table134[[#This Row],[Column3]]/Table134[[#This Row],[Column4]]*100</f>
        <v>15.950920245398773</v>
      </c>
      <c r="G100">
        <f>Table134[[#This Row],[Column4]]*12.5%</f>
        <v>10.1875</v>
      </c>
      <c r="H100" s="4">
        <f>Table134[[#This Row],[Column3]]-Table134[[#This Row],[Column6]]</f>
        <v>2.8125</v>
      </c>
    </row>
    <row r="101" spans="1:8" x14ac:dyDescent="0.35">
      <c r="A101" s="45">
        <v>99</v>
      </c>
      <c r="B101" s="45" t="s">
        <v>2</v>
      </c>
      <c r="C101" s="45">
        <v>6</v>
      </c>
      <c r="D101" s="4">
        <v>13</v>
      </c>
      <c r="E101">
        <v>81.5</v>
      </c>
      <c r="F101" s="4">
        <f>Table134[[#This Row],[Column3]]/Table134[[#This Row],[Column4]]*100</f>
        <v>15.950920245398773</v>
      </c>
      <c r="G101">
        <f>Table134[[#This Row],[Column4]]*12.5%</f>
        <v>10.1875</v>
      </c>
      <c r="H101" s="4">
        <f>Table134[[#This Row],[Column3]]-Table134[[#This Row],[Column6]]</f>
        <v>2.8125</v>
      </c>
    </row>
    <row r="102" spans="1:8" x14ac:dyDescent="0.35">
      <c r="A102" s="45">
        <v>100</v>
      </c>
      <c r="B102" s="45" t="s">
        <v>2</v>
      </c>
      <c r="C102" s="45">
        <v>6</v>
      </c>
      <c r="D102" s="4">
        <v>12</v>
      </c>
      <c r="E102">
        <v>81.5</v>
      </c>
      <c r="F102" s="4">
        <f>Table134[[#This Row],[Column3]]/Table134[[#This Row],[Column4]]*100</f>
        <v>14.723926380368098</v>
      </c>
      <c r="G102">
        <f>Table134[[#This Row],[Column4]]*12.5%</f>
        <v>10.1875</v>
      </c>
      <c r="H102" s="4">
        <f>Table134[[#This Row],[Column3]]-Table134[[#This Row],[Column6]]</f>
        <v>1.8125</v>
      </c>
    </row>
    <row r="103" spans="1:8" x14ac:dyDescent="0.35">
      <c r="A103" s="45">
        <v>101</v>
      </c>
      <c r="B103" s="45" t="s">
        <v>2</v>
      </c>
      <c r="C103" s="45">
        <v>7</v>
      </c>
      <c r="D103" s="4">
        <v>12</v>
      </c>
      <c r="E103">
        <v>91.5</v>
      </c>
      <c r="F103" s="4">
        <f>Table134[[#This Row],[Column3]]/Table134[[#This Row],[Column4]]*100</f>
        <v>13.114754098360656</v>
      </c>
      <c r="G103">
        <f>Table134[[#This Row],[Column4]]*12.5%</f>
        <v>11.4375</v>
      </c>
      <c r="H103" s="4">
        <f>Table134[[#This Row],[Column3]]-Table134[[#This Row],[Column6]]</f>
        <v>0.5625</v>
      </c>
    </row>
    <row r="104" spans="1:8" x14ac:dyDescent="0.35">
      <c r="A104" s="45">
        <v>102</v>
      </c>
      <c r="B104" s="45" t="s">
        <v>3</v>
      </c>
      <c r="C104" s="45">
        <v>6</v>
      </c>
      <c r="D104" s="4">
        <v>17</v>
      </c>
      <c r="E104">
        <v>78.5</v>
      </c>
      <c r="F104" s="4">
        <f>Table134[[#This Row],[Column3]]/Table134[[#This Row],[Column4]]*100</f>
        <v>21.656050955414013</v>
      </c>
      <c r="G104">
        <f>Table134[[#This Row],[Column4]]*12.5%</f>
        <v>9.8125</v>
      </c>
      <c r="H104" s="4">
        <f>Table134[[#This Row],[Column3]]-Table134[[#This Row],[Column6]]</f>
        <v>7.1875</v>
      </c>
    </row>
    <row r="105" spans="1:8" x14ac:dyDescent="0.35">
      <c r="A105" s="45">
        <v>103</v>
      </c>
      <c r="B105" s="45" t="s">
        <v>3</v>
      </c>
      <c r="C105" s="45">
        <v>6</v>
      </c>
      <c r="D105" s="4">
        <v>13</v>
      </c>
      <c r="E105">
        <v>78.5</v>
      </c>
      <c r="F105" s="4">
        <f>Table134[[#This Row],[Column3]]/Table134[[#This Row],[Column4]]*100</f>
        <v>16.560509554140125</v>
      </c>
      <c r="G105">
        <f>Table134[[#This Row],[Column4]]*12.5%</f>
        <v>9.8125</v>
      </c>
      <c r="H105" s="4">
        <f>Table134[[#This Row],[Column3]]-Table134[[#This Row],[Column6]]</f>
        <v>3.1875</v>
      </c>
    </row>
    <row r="106" spans="1:8" x14ac:dyDescent="0.35">
      <c r="A106" s="45">
        <v>104</v>
      </c>
      <c r="B106" s="45" t="s">
        <v>3</v>
      </c>
      <c r="C106" s="45">
        <v>6</v>
      </c>
      <c r="D106" s="4">
        <v>18</v>
      </c>
      <c r="E106">
        <v>78.5</v>
      </c>
      <c r="F106" s="4">
        <f>Table134[[#This Row],[Column3]]/Table134[[#This Row],[Column4]]*100</f>
        <v>22.929936305732486</v>
      </c>
      <c r="G106">
        <f>Table134[[#This Row],[Column4]]*12.5%</f>
        <v>9.8125</v>
      </c>
      <c r="H106" s="4">
        <f>Table134[[#This Row],[Column3]]-Table134[[#This Row],[Column6]]</f>
        <v>8.1875</v>
      </c>
    </row>
    <row r="107" spans="1:8" x14ac:dyDescent="0.35">
      <c r="A107" s="45">
        <v>105</v>
      </c>
      <c r="B107" s="45" t="s">
        <v>2</v>
      </c>
      <c r="C107" s="45">
        <v>6</v>
      </c>
      <c r="D107" s="4">
        <v>14</v>
      </c>
      <c r="E107">
        <v>81.5</v>
      </c>
      <c r="F107" s="4">
        <f>Table134[[#This Row],[Column3]]/Table134[[#This Row],[Column4]]*100</f>
        <v>17.177914110429448</v>
      </c>
      <c r="G107">
        <f>Table134[[#This Row],[Column4]]*12.5%</f>
        <v>10.1875</v>
      </c>
      <c r="H107" s="4">
        <f>Table134[[#This Row],[Column3]]-Table134[[#This Row],[Column6]]</f>
        <v>3.8125</v>
      </c>
    </row>
    <row r="108" spans="1:8" x14ac:dyDescent="0.35">
      <c r="A108" s="45">
        <v>106</v>
      </c>
      <c r="B108" s="45" t="s">
        <v>3</v>
      </c>
      <c r="C108" s="45">
        <v>8</v>
      </c>
      <c r="D108" s="4">
        <v>16</v>
      </c>
      <c r="E108">
        <v>100</v>
      </c>
      <c r="F108" s="4">
        <f>Table134[[#This Row],[Column3]]/Table134[[#This Row],[Column4]]*100</f>
        <v>16</v>
      </c>
      <c r="G108">
        <f>Table134[[#This Row],[Column4]]*12.5%</f>
        <v>12.5</v>
      </c>
      <c r="H108" s="4">
        <f>Table134[[#This Row],[Column3]]-Table134[[#This Row],[Column6]]</f>
        <v>3.5</v>
      </c>
    </row>
    <row r="109" spans="1:8" x14ac:dyDescent="0.35">
      <c r="A109" s="45">
        <v>107</v>
      </c>
      <c r="B109" s="45" t="s">
        <v>3</v>
      </c>
      <c r="C109" s="45">
        <v>8</v>
      </c>
      <c r="D109" s="4">
        <v>14.2</v>
      </c>
      <c r="E109">
        <v>100</v>
      </c>
      <c r="F109" s="4">
        <f>Table134[[#This Row],[Column3]]/Table134[[#This Row],[Column4]]*100</f>
        <v>14.2</v>
      </c>
      <c r="G109">
        <f>Table134[[#This Row],[Column4]]*12.5%</f>
        <v>12.5</v>
      </c>
      <c r="H109" s="4">
        <f>Table134[[#This Row],[Column3]]-Table134[[#This Row],[Column6]]</f>
        <v>1.6999999999999993</v>
      </c>
    </row>
    <row r="110" spans="1:8" x14ac:dyDescent="0.35">
      <c r="A110" s="45">
        <v>108</v>
      </c>
      <c r="B110" s="45" t="s">
        <v>3</v>
      </c>
      <c r="C110" s="45">
        <v>7</v>
      </c>
      <c r="D110" s="4">
        <v>13</v>
      </c>
      <c r="E110">
        <v>88</v>
      </c>
      <c r="F110" s="4">
        <f>Table134[[#This Row],[Column3]]/Table134[[#This Row],[Column4]]*100</f>
        <v>14.772727272727273</v>
      </c>
      <c r="G110">
        <f>Table134[[#This Row],[Column4]]*12.5%</f>
        <v>11</v>
      </c>
      <c r="H110" s="4">
        <f>Table134[[#This Row],[Column3]]-Table134[[#This Row],[Column6]]</f>
        <v>2</v>
      </c>
    </row>
    <row r="111" spans="1:8" x14ac:dyDescent="0.35">
      <c r="A111" s="45">
        <v>109</v>
      </c>
      <c r="B111" s="45" t="s">
        <v>3</v>
      </c>
      <c r="C111" s="45">
        <v>7</v>
      </c>
      <c r="D111" s="4">
        <v>16</v>
      </c>
      <c r="E111">
        <v>88</v>
      </c>
      <c r="F111" s="4">
        <f>Table134[[#This Row],[Column3]]/Table134[[#This Row],[Column4]]*100</f>
        <v>18.181818181818183</v>
      </c>
      <c r="G111">
        <f>Table134[[#This Row],[Column4]]*12.5%</f>
        <v>11</v>
      </c>
      <c r="H111" s="4">
        <f>Table134[[#This Row],[Column3]]-Table134[[#This Row],[Column6]]</f>
        <v>5</v>
      </c>
    </row>
    <row r="112" spans="1:8" x14ac:dyDescent="0.35">
      <c r="A112" s="45">
        <v>110</v>
      </c>
      <c r="B112" s="45" t="s">
        <v>2</v>
      </c>
      <c r="C112" s="45">
        <v>8</v>
      </c>
      <c r="D112" s="4">
        <v>15</v>
      </c>
      <c r="E112">
        <v>101</v>
      </c>
      <c r="F112" s="4">
        <f>Table134[[#This Row],[Column3]]/Table134[[#This Row],[Column4]]*100</f>
        <v>14.85148514851485</v>
      </c>
      <c r="G112">
        <f>Table134[[#This Row],[Column4]]*12.5%</f>
        <v>12.625</v>
      </c>
      <c r="H112" s="4">
        <f>Table134[[#This Row],[Column3]]-Table134[[#This Row],[Column6]]</f>
        <v>2.375</v>
      </c>
    </row>
    <row r="113" spans="1:8" x14ac:dyDescent="0.35">
      <c r="A113" s="45">
        <v>111</v>
      </c>
      <c r="B113" s="45" t="s">
        <v>2</v>
      </c>
      <c r="C113" s="45">
        <v>8</v>
      </c>
      <c r="D113" s="4">
        <v>16</v>
      </c>
      <c r="E113">
        <v>101</v>
      </c>
      <c r="F113" s="4">
        <f>Table134[[#This Row],[Column3]]/Table134[[#This Row],[Column4]]*100</f>
        <v>15.841584158415841</v>
      </c>
      <c r="G113">
        <f>Table134[[#This Row],[Column4]]*12.5%</f>
        <v>12.625</v>
      </c>
      <c r="H113" s="4">
        <f>Table134[[#This Row],[Column3]]-Table134[[#This Row],[Column6]]</f>
        <v>3.375</v>
      </c>
    </row>
    <row r="114" spans="1:8" x14ac:dyDescent="0.35">
      <c r="A114" s="45">
        <v>112</v>
      </c>
      <c r="B114" s="45" t="s">
        <v>2</v>
      </c>
      <c r="C114" s="45">
        <v>8</v>
      </c>
      <c r="D114" s="4">
        <v>17</v>
      </c>
      <c r="E114">
        <v>101</v>
      </c>
      <c r="F114" s="4">
        <f>Table134[[#This Row],[Column3]]/Table134[[#This Row],[Column4]]*100</f>
        <v>16.831683168316832</v>
      </c>
      <c r="G114">
        <f>Table134[[#This Row],[Column4]]*12.5%</f>
        <v>12.625</v>
      </c>
      <c r="H114" s="4">
        <f>Table134[[#This Row],[Column3]]-Table134[[#This Row],[Column6]]</f>
        <v>4.375</v>
      </c>
    </row>
    <row r="115" spans="1:8" x14ac:dyDescent="0.35">
      <c r="A115" s="45">
        <v>113</v>
      </c>
      <c r="B115" s="45" t="s">
        <v>3</v>
      </c>
      <c r="C115" s="45">
        <v>8</v>
      </c>
      <c r="D115" s="4">
        <v>13</v>
      </c>
      <c r="E115">
        <v>100</v>
      </c>
      <c r="F115" s="4">
        <f>Table134[[#This Row],[Column3]]/Table134[[#This Row],[Column4]]*100</f>
        <v>13</v>
      </c>
      <c r="G115">
        <f>Table134[[#This Row],[Column4]]*12.5%</f>
        <v>12.5</v>
      </c>
      <c r="H115" s="4">
        <f>Table134[[#This Row],[Column3]]-Table134[[#This Row],[Column6]]</f>
        <v>0.5</v>
      </c>
    </row>
    <row r="116" spans="1:8" x14ac:dyDescent="0.35">
      <c r="A116" s="45">
        <v>114</v>
      </c>
      <c r="B116" s="45" t="s">
        <v>3</v>
      </c>
      <c r="C116" s="45">
        <v>6</v>
      </c>
      <c r="D116" s="4">
        <v>17</v>
      </c>
      <c r="E116">
        <v>78.5</v>
      </c>
      <c r="F116" s="4">
        <f>Table134[[#This Row],[Column3]]/Table134[[#This Row],[Column4]]*100</f>
        <v>21.656050955414013</v>
      </c>
      <c r="G116">
        <f>Table134[[#This Row],[Column4]]*12.5%</f>
        <v>9.8125</v>
      </c>
      <c r="H116" s="4">
        <f>Table134[[#This Row],[Column3]]-Table134[[#This Row],[Column6]]</f>
        <v>7.1875</v>
      </c>
    </row>
    <row r="117" spans="1:8" x14ac:dyDescent="0.35">
      <c r="A117" s="45">
        <v>115</v>
      </c>
      <c r="B117" s="45" t="s">
        <v>3</v>
      </c>
      <c r="C117" s="45">
        <v>6</v>
      </c>
      <c r="D117" s="4">
        <v>17</v>
      </c>
      <c r="E117">
        <v>78.5</v>
      </c>
      <c r="F117" s="4">
        <f>Table134[[#This Row],[Column3]]/Table134[[#This Row],[Column4]]*100</f>
        <v>21.656050955414013</v>
      </c>
      <c r="G117">
        <f>Table134[[#This Row],[Column4]]*12.5%</f>
        <v>9.8125</v>
      </c>
      <c r="H117" s="4">
        <f>Table134[[#This Row],[Column3]]-Table134[[#This Row],[Column6]]</f>
        <v>7.1875</v>
      </c>
    </row>
    <row r="118" spans="1:8" x14ac:dyDescent="0.35">
      <c r="A118" s="45">
        <v>116</v>
      </c>
      <c r="B118" s="45" t="s">
        <v>3</v>
      </c>
      <c r="C118" s="45">
        <v>6</v>
      </c>
      <c r="D118" s="4">
        <v>16</v>
      </c>
      <c r="E118">
        <v>78.5</v>
      </c>
      <c r="F118" s="4">
        <f>Table134[[#This Row],[Column3]]/Table134[[#This Row],[Column4]]*100</f>
        <v>20.382165605095544</v>
      </c>
      <c r="G118">
        <f>Table134[[#This Row],[Column4]]*12.5%</f>
        <v>9.8125</v>
      </c>
      <c r="H118" s="4">
        <f>Table134[[#This Row],[Column3]]-Table134[[#This Row],[Column6]]</f>
        <v>6.1875</v>
      </c>
    </row>
    <row r="119" spans="1:8" x14ac:dyDescent="0.35">
      <c r="A119" s="45">
        <v>117</v>
      </c>
      <c r="B119" s="45" t="s">
        <v>3</v>
      </c>
      <c r="C119" s="45">
        <v>6</v>
      </c>
      <c r="D119" s="4">
        <v>14</v>
      </c>
      <c r="E119">
        <v>78.5</v>
      </c>
      <c r="F119" s="4">
        <f>Table134[[#This Row],[Column3]]/Table134[[#This Row],[Column4]]*100</f>
        <v>17.834394904458598</v>
      </c>
      <c r="G119">
        <f>Table134[[#This Row],[Column4]]*12.5%</f>
        <v>9.8125</v>
      </c>
      <c r="H119" s="4">
        <f>Table134[[#This Row],[Column3]]-Table134[[#This Row],[Column6]]</f>
        <v>4.1875</v>
      </c>
    </row>
    <row r="120" spans="1:8" x14ac:dyDescent="0.35">
      <c r="A120" s="45">
        <v>118</v>
      </c>
      <c r="B120" s="45" t="s">
        <v>3</v>
      </c>
      <c r="C120" s="45">
        <v>6</v>
      </c>
      <c r="D120" s="4">
        <v>12</v>
      </c>
      <c r="E120">
        <v>78.5</v>
      </c>
      <c r="F120" s="4">
        <f>Table134[[#This Row],[Column3]]/Table134[[#This Row],[Column4]]*100</f>
        <v>15.286624203821656</v>
      </c>
      <c r="G120">
        <f>Table134[[#This Row],[Column4]]*12.5%</f>
        <v>9.8125</v>
      </c>
      <c r="H120" s="4">
        <f>Table134[[#This Row],[Column3]]-Table134[[#This Row],[Column6]]</f>
        <v>2.1875</v>
      </c>
    </row>
    <row r="121" spans="1:8" x14ac:dyDescent="0.35">
      <c r="A121" s="45">
        <v>119</v>
      </c>
      <c r="B121" s="45" t="s">
        <v>2</v>
      </c>
      <c r="C121" s="45">
        <v>6</v>
      </c>
      <c r="D121" s="4">
        <v>15</v>
      </c>
      <c r="E121">
        <v>81.5</v>
      </c>
      <c r="F121" s="4">
        <f>Table134[[#This Row],[Column3]]/Table134[[#This Row],[Column4]]*100</f>
        <v>18.404907975460123</v>
      </c>
      <c r="G121">
        <f>Table134[[#This Row],[Column4]]*12.5%</f>
        <v>10.1875</v>
      </c>
      <c r="H121" s="4">
        <f>Table134[[#This Row],[Column3]]-Table134[[#This Row],[Column6]]</f>
        <v>4.8125</v>
      </c>
    </row>
    <row r="122" spans="1:8" x14ac:dyDescent="0.35">
      <c r="A122" s="45">
        <v>120</v>
      </c>
      <c r="B122" s="45" t="s">
        <v>3</v>
      </c>
      <c r="C122" s="45">
        <v>7</v>
      </c>
      <c r="D122" s="4">
        <v>15</v>
      </c>
      <c r="E122">
        <v>88</v>
      </c>
      <c r="F122" s="4">
        <f>Table134[[#This Row],[Column3]]/Table134[[#This Row],[Column4]]*100</f>
        <v>17.045454545454543</v>
      </c>
      <c r="G122">
        <f>Table134[[#This Row],[Column4]]*12.5%</f>
        <v>11</v>
      </c>
      <c r="H122" s="4">
        <f>Table134[[#This Row],[Column3]]-Table134[[#This Row],[Column6]]</f>
        <v>4</v>
      </c>
    </row>
    <row r="123" spans="1:8" x14ac:dyDescent="0.35">
      <c r="A123" s="45">
        <v>121</v>
      </c>
      <c r="B123" s="45" t="s">
        <v>2</v>
      </c>
      <c r="C123" s="45">
        <v>6</v>
      </c>
      <c r="D123" s="4">
        <v>15</v>
      </c>
      <c r="E123">
        <v>81.5</v>
      </c>
      <c r="F123" s="4">
        <f>Table134[[#This Row],[Column3]]/Table134[[#This Row],[Column4]]*100</f>
        <v>18.404907975460123</v>
      </c>
      <c r="G123">
        <f>Table134[[#This Row],[Column4]]*12.5%</f>
        <v>10.1875</v>
      </c>
      <c r="H123" s="4">
        <f>Table134[[#This Row],[Column3]]-Table134[[#This Row],[Column6]]</f>
        <v>4.8125</v>
      </c>
    </row>
    <row r="124" spans="1:8" x14ac:dyDescent="0.35">
      <c r="A124" s="45">
        <v>122</v>
      </c>
      <c r="B124" s="45" t="s">
        <v>3</v>
      </c>
      <c r="C124" s="45">
        <v>6</v>
      </c>
      <c r="D124" s="4">
        <v>14</v>
      </c>
      <c r="E124">
        <v>78.5</v>
      </c>
      <c r="F124" s="4">
        <f>Table134[[#This Row],[Column3]]/Table134[[#This Row],[Column4]]*100</f>
        <v>17.834394904458598</v>
      </c>
      <c r="G124">
        <f>Table134[[#This Row],[Column4]]*12.5%</f>
        <v>9.8125</v>
      </c>
      <c r="H124" s="4">
        <f>Table134[[#This Row],[Column3]]-Table134[[#This Row],[Column6]]</f>
        <v>4.1875</v>
      </c>
    </row>
    <row r="125" spans="1:8" x14ac:dyDescent="0.35">
      <c r="A125" s="45">
        <v>123</v>
      </c>
      <c r="B125" s="45" t="s">
        <v>3</v>
      </c>
      <c r="C125" s="45">
        <v>6</v>
      </c>
      <c r="D125" s="4">
        <v>12</v>
      </c>
      <c r="E125">
        <v>78.5</v>
      </c>
      <c r="F125" s="4">
        <f>Table134[[#This Row],[Column3]]/Table134[[#This Row],[Column4]]*100</f>
        <v>15.286624203821656</v>
      </c>
      <c r="G125">
        <f>Table134[[#This Row],[Column4]]*12.5%</f>
        <v>9.8125</v>
      </c>
      <c r="H125" s="4">
        <f>Table134[[#This Row],[Column3]]-Table134[[#This Row],[Column6]]</f>
        <v>2.1875</v>
      </c>
    </row>
    <row r="126" spans="1:8" x14ac:dyDescent="0.35">
      <c r="A126" s="45">
        <v>124</v>
      </c>
      <c r="B126" s="45" t="s">
        <v>3</v>
      </c>
      <c r="C126" s="45">
        <v>6</v>
      </c>
      <c r="D126" s="4">
        <v>11</v>
      </c>
      <c r="E126">
        <v>78.5</v>
      </c>
      <c r="F126" s="4">
        <f>Table134[[#This Row],[Column3]]/Table134[[#This Row],[Column4]]*100</f>
        <v>14.012738853503185</v>
      </c>
      <c r="G126">
        <f>Table134[[#This Row],[Column4]]*12.5%</f>
        <v>9.8125</v>
      </c>
      <c r="H126" s="4">
        <f>Table134[[#This Row],[Column3]]-Table134[[#This Row],[Column6]]</f>
        <v>1.1875</v>
      </c>
    </row>
    <row r="127" spans="1:8" x14ac:dyDescent="0.35">
      <c r="A127" s="45">
        <v>125</v>
      </c>
      <c r="B127" s="45" t="s">
        <v>3</v>
      </c>
      <c r="C127" s="45">
        <v>8</v>
      </c>
      <c r="D127" s="4">
        <v>16</v>
      </c>
      <c r="E127">
        <v>100</v>
      </c>
      <c r="F127" s="4">
        <f>Table134[[#This Row],[Column3]]/Table134[[#This Row],[Column4]]*100</f>
        <v>16</v>
      </c>
      <c r="G127">
        <f>Table134[[#This Row],[Column4]]*12.5%</f>
        <v>12.5</v>
      </c>
      <c r="H127" s="4">
        <f>Table134[[#This Row],[Column3]]-Table134[[#This Row],[Column6]]</f>
        <v>3.5</v>
      </c>
    </row>
    <row r="128" spans="1:8" x14ac:dyDescent="0.35">
      <c r="A128" s="45">
        <v>126</v>
      </c>
      <c r="B128" s="45" t="s">
        <v>3</v>
      </c>
      <c r="C128" s="45">
        <v>6</v>
      </c>
      <c r="D128" s="4">
        <v>13</v>
      </c>
      <c r="E128">
        <v>78.5</v>
      </c>
      <c r="F128" s="4">
        <f>Table134[[#This Row],[Column3]]/Table134[[#This Row],[Column4]]*100</f>
        <v>16.560509554140125</v>
      </c>
      <c r="G128">
        <f>Table134[[#This Row],[Column4]]*12.5%</f>
        <v>9.8125</v>
      </c>
      <c r="H128" s="4">
        <f>Table134[[#This Row],[Column3]]-Table134[[#This Row],[Column6]]</f>
        <v>3.1875</v>
      </c>
    </row>
    <row r="129" spans="1:8" x14ac:dyDescent="0.35">
      <c r="A129" s="45">
        <v>127</v>
      </c>
      <c r="B129" s="45" t="s">
        <v>3</v>
      </c>
      <c r="C129" s="45">
        <v>6</v>
      </c>
      <c r="D129" s="4">
        <v>12</v>
      </c>
      <c r="E129">
        <v>78.5</v>
      </c>
      <c r="F129" s="4">
        <f>Table134[[#This Row],[Column3]]/Table134[[#This Row],[Column4]]*100</f>
        <v>15.286624203821656</v>
      </c>
      <c r="G129">
        <f>Table134[[#This Row],[Column4]]*12.5%</f>
        <v>9.8125</v>
      </c>
      <c r="H129" s="4">
        <f>Table134[[#This Row],[Column3]]-Table134[[#This Row],[Column6]]</f>
        <v>2.1875</v>
      </c>
    </row>
    <row r="130" spans="1:8" x14ac:dyDescent="0.35">
      <c r="A130" s="45">
        <v>128</v>
      </c>
      <c r="B130" s="45" t="s">
        <v>2</v>
      </c>
      <c r="C130" s="45">
        <v>7</v>
      </c>
      <c r="D130" s="4">
        <v>19</v>
      </c>
      <c r="E130">
        <v>91.5</v>
      </c>
      <c r="F130" s="4">
        <f>Table134[[#This Row],[Column3]]/Table134[[#This Row],[Column4]]*100</f>
        <v>20.765027322404372</v>
      </c>
      <c r="G130">
        <f>Table134[[#This Row],[Column4]]*12.5%</f>
        <v>11.4375</v>
      </c>
      <c r="H130" s="4">
        <f>Table134[[#This Row],[Column3]]-Table134[[#This Row],[Column6]]</f>
        <v>7.5625</v>
      </c>
    </row>
    <row r="131" spans="1:8" x14ac:dyDescent="0.35">
      <c r="A131" s="45">
        <v>129</v>
      </c>
      <c r="B131" s="45" t="s">
        <v>3</v>
      </c>
      <c r="C131" s="45">
        <v>7</v>
      </c>
      <c r="D131" s="4">
        <v>12</v>
      </c>
      <c r="E131">
        <v>88</v>
      </c>
      <c r="F131" s="4">
        <f>Table134[[#This Row],[Column3]]/Table134[[#This Row],[Column4]]*100</f>
        <v>13.636363636363635</v>
      </c>
      <c r="G131">
        <f>Table134[[#This Row],[Column4]]*12.5%</f>
        <v>11</v>
      </c>
      <c r="H131" s="4">
        <f>Table134[[#This Row],[Column3]]-Table134[[#This Row],[Column6]]</f>
        <v>1</v>
      </c>
    </row>
    <row r="132" spans="1:8" x14ac:dyDescent="0.35">
      <c r="A132" s="45">
        <v>130</v>
      </c>
      <c r="B132" s="45" t="s">
        <v>3</v>
      </c>
      <c r="C132" s="45">
        <v>6</v>
      </c>
      <c r="D132" s="4">
        <v>12</v>
      </c>
      <c r="E132">
        <v>78.5</v>
      </c>
      <c r="F132" s="4">
        <f>Table134[[#This Row],[Column3]]/Table134[[#This Row],[Column4]]*100</f>
        <v>15.286624203821656</v>
      </c>
      <c r="G132">
        <f>Table134[[#This Row],[Column4]]*12.5%</f>
        <v>9.8125</v>
      </c>
      <c r="H132" s="4">
        <f>Table134[[#This Row],[Column3]]-Table134[[#This Row],[Column6]]</f>
        <v>2.1875</v>
      </c>
    </row>
    <row r="133" spans="1:8" x14ac:dyDescent="0.35">
      <c r="A133" s="45">
        <v>131</v>
      </c>
      <c r="B133" s="45" t="s">
        <v>3</v>
      </c>
      <c r="C133" s="45">
        <v>8</v>
      </c>
      <c r="D133" s="4">
        <v>16</v>
      </c>
      <c r="E133">
        <v>100</v>
      </c>
      <c r="F133" s="4">
        <f>Table134[[#This Row],[Column3]]/Table134[[#This Row],[Column4]]*100</f>
        <v>16</v>
      </c>
      <c r="G133">
        <f>Table134[[#This Row],[Column4]]*12.5%</f>
        <v>12.5</v>
      </c>
      <c r="H133" s="4">
        <f>Table134[[#This Row],[Column3]]-Table134[[#This Row],[Column6]]</f>
        <v>3.5</v>
      </c>
    </row>
    <row r="134" spans="1:8" x14ac:dyDescent="0.35">
      <c r="A134" s="45">
        <v>132</v>
      </c>
      <c r="B134" s="45" t="s">
        <v>3</v>
      </c>
      <c r="C134" s="45">
        <v>7</v>
      </c>
      <c r="D134" s="4">
        <v>15</v>
      </c>
      <c r="E134">
        <v>88</v>
      </c>
      <c r="F134" s="4">
        <f>Table134[[#This Row],[Column3]]/Table134[[#This Row],[Column4]]*100</f>
        <v>17.045454545454543</v>
      </c>
      <c r="G134">
        <f>Table134[[#This Row],[Column4]]*12.5%</f>
        <v>11</v>
      </c>
      <c r="H134" s="4">
        <f>Table134[[#This Row],[Column3]]-Table134[[#This Row],[Column6]]</f>
        <v>4</v>
      </c>
    </row>
    <row r="135" spans="1:8" x14ac:dyDescent="0.35">
      <c r="A135" s="45">
        <v>133</v>
      </c>
      <c r="B135" s="45" t="s">
        <v>3</v>
      </c>
      <c r="C135" s="45">
        <v>7</v>
      </c>
      <c r="D135" s="4">
        <v>13</v>
      </c>
      <c r="E135">
        <v>88</v>
      </c>
      <c r="F135" s="4">
        <f>Table134[[#This Row],[Column3]]/Table134[[#This Row],[Column4]]*100</f>
        <v>14.772727272727273</v>
      </c>
      <c r="G135">
        <f>Table134[[#This Row],[Column4]]*12.5%</f>
        <v>11</v>
      </c>
      <c r="H135" s="4">
        <f>Table134[[#This Row],[Column3]]-Table134[[#This Row],[Column6]]</f>
        <v>2</v>
      </c>
    </row>
    <row r="136" spans="1:8" x14ac:dyDescent="0.35">
      <c r="A136" s="45">
        <v>134</v>
      </c>
      <c r="B136" s="45" t="s">
        <v>3</v>
      </c>
      <c r="C136" s="45">
        <v>7</v>
      </c>
      <c r="D136" s="4">
        <v>14</v>
      </c>
      <c r="E136">
        <v>88</v>
      </c>
      <c r="F136" s="4">
        <f>Table134[[#This Row],[Column3]]/Table134[[#This Row],[Column4]]*100</f>
        <v>15.909090909090908</v>
      </c>
      <c r="G136">
        <f>Table134[[#This Row],[Column4]]*12.5%</f>
        <v>11</v>
      </c>
      <c r="H136" s="4">
        <f>Table134[[#This Row],[Column3]]-Table134[[#This Row],[Column6]]</f>
        <v>3</v>
      </c>
    </row>
    <row r="137" spans="1:8" x14ac:dyDescent="0.35">
      <c r="A137" s="45">
        <v>135</v>
      </c>
      <c r="B137" s="45" t="s">
        <v>2</v>
      </c>
      <c r="C137" s="45">
        <v>8</v>
      </c>
      <c r="D137" s="4">
        <v>14</v>
      </c>
      <c r="E137">
        <v>101</v>
      </c>
      <c r="F137" s="4">
        <f>Table134[[#This Row],[Column3]]/Table134[[#This Row],[Column4]]*100</f>
        <v>13.861386138613863</v>
      </c>
      <c r="G137">
        <f>Table134[[#This Row],[Column4]]*12.5%</f>
        <v>12.625</v>
      </c>
      <c r="H137" s="4">
        <f>Table134[[#This Row],[Column3]]-Table134[[#This Row],[Column6]]</f>
        <v>1.375</v>
      </c>
    </row>
    <row r="138" spans="1:8" x14ac:dyDescent="0.35">
      <c r="A138" s="45">
        <v>136</v>
      </c>
      <c r="B138" s="45" t="s">
        <v>3</v>
      </c>
      <c r="C138" s="45">
        <v>6</v>
      </c>
      <c r="D138" s="4">
        <v>13</v>
      </c>
      <c r="E138">
        <v>78.5</v>
      </c>
      <c r="F138" s="4">
        <f>Table134[[#This Row],[Column3]]/Table134[[#This Row],[Column4]]*100</f>
        <v>16.560509554140125</v>
      </c>
      <c r="G138">
        <f>Table134[[#This Row],[Column4]]*12.5%</f>
        <v>9.8125</v>
      </c>
      <c r="H138" s="4">
        <f>Table134[[#This Row],[Column3]]-Table134[[#This Row],[Column6]]</f>
        <v>3.1875</v>
      </c>
    </row>
    <row r="139" spans="1:8" x14ac:dyDescent="0.35">
      <c r="A139" s="45">
        <v>137</v>
      </c>
      <c r="B139" s="45" t="s">
        <v>2</v>
      </c>
      <c r="C139" s="45">
        <v>6</v>
      </c>
      <c r="D139" s="4">
        <v>14</v>
      </c>
      <c r="E139">
        <v>81.5</v>
      </c>
      <c r="F139" s="4">
        <f>Table134[[#This Row],[Column3]]/Table134[[#This Row],[Column4]]*100</f>
        <v>17.177914110429448</v>
      </c>
      <c r="G139">
        <f>Table134[[#This Row],[Column4]]*12.5%</f>
        <v>10.1875</v>
      </c>
      <c r="H139" s="4">
        <f>Table134[[#This Row],[Column3]]-Table134[[#This Row],[Column6]]</f>
        <v>3.8125</v>
      </c>
    </row>
    <row r="140" spans="1:8" x14ac:dyDescent="0.35">
      <c r="A140" s="45">
        <v>138</v>
      </c>
      <c r="B140" s="45" t="s">
        <v>2</v>
      </c>
      <c r="C140" s="45">
        <v>7</v>
      </c>
      <c r="D140" s="4">
        <v>13</v>
      </c>
      <c r="E140">
        <v>91.5</v>
      </c>
      <c r="F140" s="4">
        <f>Table134[[#This Row],[Column3]]/Table134[[#This Row],[Column4]]*100</f>
        <v>14.207650273224044</v>
      </c>
      <c r="G140">
        <f>Table134[[#This Row],[Column4]]*12.5%</f>
        <v>11.4375</v>
      </c>
      <c r="H140" s="4">
        <f>Table134[[#This Row],[Column3]]-Table134[[#This Row],[Column6]]</f>
        <v>1.5625</v>
      </c>
    </row>
    <row r="141" spans="1:8" x14ac:dyDescent="0.35">
      <c r="A141" s="45">
        <v>139</v>
      </c>
      <c r="B141" s="45" t="s">
        <v>2</v>
      </c>
      <c r="C141" s="45">
        <v>6</v>
      </c>
      <c r="D141" s="4">
        <v>12</v>
      </c>
      <c r="E141">
        <v>81.5</v>
      </c>
      <c r="F141" s="4">
        <f>Table134[[#This Row],[Column3]]/Table134[[#This Row],[Column4]]*100</f>
        <v>14.723926380368098</v>
      </c>
      <c r="G141">
        <f>Table134[[#This Row],[Column4]]*12.5%</f>
        <v>10.1875</v>
      </c>
      <c r="H141" s="4">
        <f>Table134[[#This Row],[Column3]]-Table134[[#This Row],[Column6]]</f>
        <v>1.8125</v>
      </c>
    </row>
    <row r="142" spans="1:8" x14ac:dyDescent="0.35">
      <c r="A142" s="45">
        <v>140</v>
      </c>
      <c r="B142" s="45" t="s">
        <v>3</v>
      </c>
      <c r="C142" s="45">
        <v>6</v>
      </c>
      <c r="D142" s="4">
        <v>14</v>
      </c>
      <c r="E142">
        <v>78.5</v>
      </c>
      <c r="F142" s="4">
        <f>Table134[[#This Row],[Column3]]/Table134[[#This Row],[Column4]]*100</f>
        <v>17.834394904458598</v>
      </c>
      <c r="G142">
        <f>Table134[[#This Row],[Column4]]*12.5%</f>
        <v>9.8125</v>
      </c>
      <c r="H142" s="4">
        <f>Table134[[#This Row],[Column3]]-Table134[[#This Row],[Column6]]</f>
        <v>4.1875</v>
      </c>
    </row>
    <row r="143" spans="1:8" x14ac:dyDescent="0.35">
      <c r="A143" s="45">
        <v>141</v>
      </c>
      <c r="B143" s="45" t="s">
        <v>3</v>
      </c>
      <c r="C143" s="45">
        <v>8</v>
      </c>
      <c r="D143" s="4">
        <v>15</v>
      </c>
      <c r="E143">
        <v>100</v>
      </c>
      <c r="F143" s="4">
        <f>Table134[[#This Row],[Column3]]/Table134[[#This Row],[Column4]]*100</f>
        <v>15</v>
      </c>
      <c r="G143">
        <f>Table134[[#This Row],[Column4]]*12.5%</f>
        <v>12.5</v>
      </c>
      <c r="H143" s="4">
        <f>Table134[[#This Row],[Column3]]-Table134[[#This Row],[Column6]]</f>
        <v>2.5</v>
      </c>
    </row>
    <row r="144" spans="1:8" x14ac:dyDescent="0.35">
      <c r="A144" s="45">
        <v>142</v>
      </c>
      <c r="B144" s="45" t="s">
        <v>3</v>
      </c>
      <c r="C144" s="45">
        <v>7</v>
      </c>
      <c r="D144" s="4">
        <v>16</v>
      </c>
      <c r="E144">
        <v>88</v>
      </c>
      <c r="F144" s="4">
        <f>Table134[[#This Row],[Column3]]/Table134[[#This Row],[Column4]]*100</f>
        <v>18.181818181818183</v>
      </c>
      <c r="G144">
        <f>Table134[[#This Row],[Column4]]*12.5%</f>
        <v>11</v>
      </c>
      <c r="H144" s="4">
        <f>Table134[[#This Row],[Column3]]-Table134[[#This Row],[Column6]]</f>
        <v>5</v>
      </c>
    </row>
    <row r="145" spans="1:8" x14ac:dyDescent="0.35">
      <c r="A145" s="45">
        <v>143</v>
      </c>
      <c r="B145" s="45" t="s">
        <v>2</v>
      </c>
      <c r="C145" s="45">
        <v>7</v>
      </c>
      <c r="D145" s="4">
        <v>14</v>
      </c>
      <c r="E145">
        <v>91.5</v>
      </c>
      <c r="F145" s="4">
        <f>Table134[[#This Row],[Column3]]/Table134[[#This Row],[Column4]]*100</f>
        <v>15.300546448087433</v>
      </c>
      <c r="G145">
        <f>Table134[[#This Row],[Column4]]*12.5%</f>
        <v>11.4375</v>
      </c>
      <c r="H145" s="4">
        <f>Table134[[#This Row],[Column3]]-Table134[[#This Row],[Column6]]</f>
        <v>2.5625</v>
      </c>
    </row>
    <row r="146" spans="1:8" x14ac:dyDescent="0.35">
      <c r="A146" s="45">
        <v>144</v>
      </c>
      <c r="B146" s="45" t="s">
        <v>2</v>
      </c>
      <c r="C146" s="45">
        <v>6</v>
      </c>
      <c r="D146" s="4">
        <v>16</v>
      </c>
      <c r="E146">
        <v>81.5</v>
      </c>
      <c r="F146" s="4">
        <f>Table134[[#This Row],[Column3]]/Table134[[#This Row],[Column4]]*100</f>
        <v>19.631901840490798</v>
      </c>
      <c r="G146">
        <f>Table134[[#This Row],[Column4]]*12.5%</f>
        <v>10.1875</v>
      </c>
      <c r="H146" s="4">
        <f>Table134[[#This Row],[Column3]]-Table134[[#This Row],[Column6]]</f>
        <v>5.8125</v>
      </c>
    </row>
    <row r="147" spans="1:8" x14ac:dyDescent="0.35">
      <c r="A147" s="45">
        <v>145</v>
      </c>
      <c r="B147" s="45" t="s">
        <v>2</v>
      </c>
      <c r="C147" s="45">
        <v>6</v>
      </c>
      <c r="D147" s="4">
        <v>17</v>
      </c>
      <c r="E147">
        <v>81.5</v>
      </c>
      <c r="F147" s="4">
        <f>Table134[[#This Row],[Column3]]/Table134[[#This Row],[Column4]]*100</f>
        <v>20.858895705521473</v>
      </c>
      <c r="G147">
        <f>Table134[[#This Row],[Column4]]*12.5%</f>
        <v>10.1875</v>
      </c>
      <c r="H147" s="4">
        <f>Table134[[#This Row],[Column3]]-Table134[[#This Row],[Column6]]</f>
        <v>6.8125</v>
      </c>
    </row>
    <row r="148" spans="1:8" x14ac:dyDescent="0.35">
      <c r="A148" s="45">
        <v>146</v>
      </c>
      <c r="B148" s="45" t="s">
        <v>2</v>
      </c>
      <c r="C148" s="45">
        <v>7</v>
      </c>
      <c r="D148" s="4">
        <v>14</v>
      </c>
      <c r="E148">
        <v>91.5</v>
      </c>
      <c r="F148" s="4">
        <f>Table134[[#This Row],[Column3]]/Table134[[#This Row],[Column4]]*100</f>
        <v>15.300546448087433</v>
      </c>
      <c r="G148">
        <f>Table134[[#This Row],[Column4]]*12.5%</f>
        <v>11.4375</v>
      </c>
      <c r="H148" s="4">
        <f>Table134[[#This Row],[Column3]]-Table134[[#This Row],[Column6]]</f>
        <v>2.5625</v>
      </c>
    </row>
    <row r="149" spans="1:8" x14ac:dyDescent="0.35">
      <c r="A149" s="45">
        <v>147</v>
      </c>
      <c r="B149" s="45" t="s">
        <v>2</v>
      </c>
      <c r="C149" s="45">
        <v>7</v>
      </c>
      <c r="D149" s="4">
        <v>13</v>
      </c>
      <c r="E149">
        <v>91.5</v>
      </c>
      <c r="F149" s="4">
        <f>Table134[[#This Row],[Column3]]/Table134[[#This Row],[Column4]]*100</f>
        <v>14.207650273224044</v>
      </c>
      <c r="G149">
        <f>Table134[[#This Row],[Column4]]*12.5%</f>
        <v>11.4375</v>
      </c>
      <c r="H149" s="4">
        <f>Table134[[#This Row],[Column3]]-Table134[[#This Row],[Column6]]</f>
        <v>1.5625</v>
      </c>
    </row>
    <row r="150" spans="1:8" x14ac:dyDescent="0.35">
      <c r="A150" s="45">
        <v>148</v>
      </c>
      <c r="B150" s="45" t="s">
        <v>2</v>
      </c>
      <c r="C150" s="45">
        <v>7</v>
      </c>
      <c r="D150" s="4">
        <v>14</v>
      </c>
      <c r="E150">
        <v>91.5</v>
      </c>
      <c r="F150" s="4">
        <f>Table134[[#This Row],[Column3]]/Table134[[#This Row],[Column4]]*100</f>
        <v>15.300546448087433</v>
      </c>
      <c r="G150">
        <f>Table134[[#This Row],[Column4]]*12.5%</f>
        <v>11.4375</v>
      </c>
      <c r="H150" s="4">
        <f>Table134[[#This Row],[Column3]]-Table134[[#This Row],[Column6]]</f>
        <v>2.5625</v>
      </c>
    </row>
    <row r="151" spans="1:8" x14ac:dyDescent="0.35">
      <c r="A151" s="45">
        <v>149</v>
      </c>
      <c r="B151" s="45" t="s">
        <v>2</v>
      </c>
      <c r="C151" s="45">
        <v>7</v>
      </c>
      <c r="D151" s="4">
        <v>14</v>
      </c>
      <c r="E151">
        <v>91.5</v>
      </c>
      <c r="F151" s="4">
        <f>Table134[[#This Row],[Column3]]/Table134[[#This Row],[Column4]]*100</f>
        <v>15.300546448087433</v>
      </c>
      <c r="G151">
        <f>Table134[[#This Row],[Column4]]*12.5%</f>
        <v>11.4375</v>
      </c>
      <c r="H151" s="4">
        <f>Table134[[#This Row],[Column3]]-Table134[[#This Row],[Column6]]</f>
        <v>2.5625</v>
      </c>
    </row>
    <row r="152" spans="1:8" x14ac:dyDescent="0.35">
      <c r="A152" s="45">
        <v>150</v>
      </c>
      <c r="B152" s="45" t="s">
        <v>2</v>
      </c>
      <c r="C152" s="45">
        <v>7</v>
      </c>
      <c r="D152" s="4">
        <v>20</v>
      </c>
      <c r="E152">
        <v>91.5</v>
      </c>
      <c r="F152" s="4">
        <f>Table134[[#This Row],[Column3]]/Table134[[#This Row],[Column4]]*100</f>
        <v>21.857923497267759</v>
      </c>
      <c r="G152">
        <f>Table134[[#This Row],[Column4]]*12.5%</f>
        <v>11.4375</v>
      </c>
      <c r="H152" s="4">
        <f>Table134[[#This Row],[Column3]]-Table134[[#This Row],[Column6]]</f>
        <v>8.5625</v>
      </c>
    </row>
    <row r="153" spans="1:8" x14ac:dyDescent="0.35">
      <c r="A153" s="45">
        <v>151</v>
      </c>
      <c r="B153" s="45" t="s">
        <v>3</v>
      </c>
      <c r="C153" s="45">
        <v>8</v>
      </c>
      <c r="D153" s="4">
        <v>22</v>
      </c>
      <c r="E153">
        <v>100</v>
      </c>
      <c r="F153" s="4">
        <f>Table134[[#This Row],[Column3]]/Table134[[#This Row],[Column4]]*100</f>
        <v>22</v>
      </c>
      <c r="G153">
        <f>Table134[[#This Row],[Column4]]*12.5%</f>
        <v>12.5</v>
      </c>
      <c r="H153" s="4">
        <f>Table134[[#This Row],[Column3]]-Table134[[#This Row],[Column6]]</f>
        <v>9.5</v>
      </c>
    </row>
    <row r="154" spans="1:8" x14ac:dyDescent="0.35">
      <c r="A154" s="45">
        <v>152</v>
      </c>
      <c r="B154" s="45" t="s">
        <v>3</v>
      </c>
      <c r="C154" s="45">
        <v>7</v>
      </c>
      <c r="D154" s="4">
        <v>17</v>
      </c>
      <c r="E154">
        <v>88</v>
      </c>
      <c r="F154" s="4">
        <f>Table134[[#This Row],[Column3]]/Table134[[#This Row],[Column4]]*100</f>
        <v>19.318181818181817</v>
      </c>
      <c r="G154">
        <f>Table134[[#This Row],[Column4]]*12.5%</f>
        <v>11</v>
      </c>
      <c r="H154" s="4">
        <f>Table134[[#This Row],[Column3]]-Table134[[#This Row],[Column6]]</f>
        <v>6</v>
      </c>
    </row>
    <row r="155" spans="1:8" x14ac:dyDescent="0.35">
      <c r="A155" s="45">
        <v>153</v>
      </c>
      <c r="B155" s="45" t="s">
        <v>3</v>
      </c>
      <c r="C155" s="45">
        <v>6</v>
      </c>
      <c r="D155" s="4">
        <v>12</v>
      </c>
      <c r="E155">
        <v>78.5</v>
      </c>
      <c r="F155" s="4">
        <f>Table134[[#This Row],[Column3]]/Table134[[#This Row],[Column4]]*100</f>
        <v>15.286624203821656</v>
      </c>
      <c r="G155">
        <f>Table134[[#This Row],[Column4]]*12.5%</f>
        <v>9.8125</v>
      </c>
      <c r="H155" s="4">
        <f>Table134[[#This Row],[Column3]]-Table134[[#This Row],[Column6]]</f>
        <v>2.1875</v>
      </c>
    </row>
    <row r="156" spans="1:8" x14ac:dyDescent="0.35">
      <c r="A156" s="45">
        <v>154</v>
      </c>
      <c r="B156" s="45" t="s">
        <v>3</v>
      </c>
      <c r="C156" s="45">
        <v>6</v>
      </c>
      <c r="D156" s="4">
        <v>16</v>
      </c>
      <c r="E156">
        <v>78.5</v>
      </c>
      <c r="F156" s="4">
        <f>Table134[[#This Row],[Column3]]/Table134[[#This Row],[Column4]]*100</f>
        <v>20.382165605095544</v>
      </c>
      <c r="G156">
        <f>Table134[[#This Row],[Column4]]*12.5%</f>
        <v>9.8125</v>
      </c>
      <c r="H156" s="4">
        <f>Table134[[#This Row],[Column3]]-Table134[[#This Row],[Column6]]</f>
        <v>6.1875</v>
      </c>
    </row>
    <row r="157" spans="1:8" x14ac:dyDescent="0.35">
      <c r="A157" s="45">
        <v>155</v>
      </c>
      <c r="B157" s="45" t="s">
        <v>3</v>
      </c>
      <c r="C157" s="45">
        <v>6</v>
      </c>
      <c r="D157" s="4">
        <v>12</v>
      </c>
      <c r="E157">
        <v>78.5</v>
      </c>
      <c r="F157" s="4">
        <f>Table134[[#This Row],[Column3]]/Table134[[#This Row],[Column4]]*100</f>
        <v>15.286624203821656</v>
      </c>
      <c r="G157">
        <f>Table134[[#This Row],[Column4]]*12.5%</f>
        <v>9.8125</v>
      </c>
      <c r="H157" s="4">
        <f>Table134[[#This Row],[Column3]]-Table134[[#This Row],[Column6]]</f>
        <v>2.1875</v>
      </c>
    </row>
    <row r="158" spans="1:8" x14ac:dyDescent="0.35">
      <c r="A158" s="45">
        <v>156</v>
      </c>
      <c r="B158" s="45" t="s">
        <v>2</v>
      </c>
      <c r="C158" s="45">
        <v>7</v>
      </c>
      <c r="D158" s="4">
        <v>20</v>
      </c>
      <c r="E158">
        <v>91.5</v>
      </c>
      <c r="F158" s="4">
        <f>Table134[[#This Row],[Column3]]/Table134[[#This Row],[Column4]]*100</f>
        <v>21.857923497267759</v>
      </c>
      <c r="G158">
        <f>Table134[[#This Row],[Column4]]*12.5%</f>
        <v>11.4375</v>
      </c>
      <c r="H158" s="4">
        <f>Table134[[#This Row],[Column3]]-Table134[[#This Row],[Column6]]</f>
        <v>8.5625</v>
      </c>
    </row>
    <row r="159" spans="1:8" x14ac:dyDescent="0.35">
      <c r="A159" s="45">
        <v>157</v>
      </c>
      <c r="B159" s="45" t="s">
        <v>3</v>
      </c>
      <c r="C159" s="45">
        <v>7</v>
      </c>
      <c r="D159" s="4">
        <v>22</v>
      </c>
      <c r="E159">
        <v>88</v>
      </c>
      <c r="F159" s="4">
        <f>Table134[[#This Row],[Column3]]/Table134[[#This Row],[Column4]]*100</f>
        <v>25</v>
      </c>
      <c r="G159">
        <f>Table134[[#This Row],[Column4]]*12.5%</f>
        <v>11</v>
      </c>
      <c r="H159" s="4">
        <f>Table134[[#This Row],[Column3]]-Table134[[#This Row],[Column6]]</f>
        <v>11</v>
      </c>
    </row>
    <row r="160" spans="1:8" x14ac:dyDescent="0.35">
      <c r="A160" s="45">
        <v>158</v>
      </c>
      <c r="B160" s="45" t="s">
        <v>3</v>
      </c>
      <c r="C160" s="45">
        <v>7</v>
      </c>
      <c r="D160" s="4">
        <v>16.600000000000001</v>
      </c>
      <c r="E160">
        <v>88</v>
      </c>
      <c r="F160" s="4">
        <f>Table134[[#This Row],[Column3]]/Table134[[#This Row],[Column4]]*100</f>
        <v>18.863636363636367</v>
      </c>
      <c r="G160">
        <f>Table134[[#This Row],[Column4]]*12.5%</f>
        <v>11</v>
      </c>
      <c r="H160" s="4">
        <f>Table134[[#This Row],[Column3]]-Table134[[#This Row],[Column6]]</f>
        <v>5.6000000000000014</v>
      </c>
    </row>
    <row r="161" spans="1:8" x14ac:dyDescent="0.35">
      <c r="A161" s="45">
        <v>159</v>
      </c>
      <c r="B161" s="45" t="s">
        <v>3</v>
      </c>
      <c r="C161" s="45">
        <v>8</v>
      </c>
      <c r="D161" s="4">
        <v>15</v>
      </c>
      <c r="E161">
        <v>100</v>
      </c>
      <c r="F161" s="4">
        <f>Table134[[#This Row],[Column3]]/Table134[[#This Row],[Column4]]*100</f>
        <v>15</v>
      </c>
      <c r="G161">
        <f>Table134[[#This Row],[Column4]]*12.5%</f>
        <v>12.5</v>
      </c>
      <c r="H161" s="4">
        <f>Table134[[#This Row],[Column3]]-Table134[[#This Row],[Column6]]</f>
        <v>2.5</v>
      </c>
    </row>
    <row r="162" spans="1:8" x14ac:dyDescent="0.35">
      <c r="A162" s="45">
        <v>160</v>
      </c>
      <c r="B162" s="45" t="s">
        <v>2</v>
      </c>
      <c r="C162" s="45">
        <v>7</v>
      </c>
      <c r="D162" s="4">
        <v>15</v>
      </c>
      <c r="E162">
        <v>91.5</v>
      </c>
      <c r="F162" s="4">
        <f>Table134[[#This Row],[Column3]]/Table134[[#This Row],[Column4]]*100</f>
        <v>16.393442622950818</v>
      </c>
      <c r="G162">
        <f>Table134[[#This Row],[Column4]]*12.5%</f>
        <v>11.4375</v>
      </c>
      <c r="H162" s="4">
        <f>Table134[[#This Row],[Column3]]-Table134[[#This Row],[Column6]]</f>
        <v>3.5625</v>
      </c>
    </row>
    <row r="163" spans="1:8" x14ac:dyDescent="0.35">
      <c r="A163" s="45">
        <v>161</v>
      </c>
      <c r="B163" s="45" t="s">
        <v>3</v>
      </c>
      <c r="C163" s="45">
        <v>6</v>
      </c>
      <c r="D163" s="4">
        <v>12</v>
      </c>
      <c r="E163">
        <v>78.5</v>
      </c>
      <c r="F163" s="4">
        <f>Table134[[#This Row],[Column3]]/Table134[[#This Row],[Column4]]*100</f>
        <v>15.286624203821656</v>
      </c>
      <c r="G163">
        <f>Table134[[#This Row],[Column4]]*12.5%</f>
        <v>9.8125</v>
      </c>
      <c r="H163" s="4">
        <f>Table134[[#This Row],[Column3]]-Table134[[#This Row],[Column6]]</f>
        <v>2.1875</v>
      </c>
    </row>
    <row r="164" spans="1:8" x14ac:dyDescent="0.35">
      <c r="A164" s="45">
        <v>162</v>
      </c>
      <c r="B164" s="45" t="s">
        <v>2</v>
      </c>
      <c r="C164" s="45">
        <v>8</v>
      </c>
      <c r="D164" s="4">
        <v>17</v>
      </c>
      <c r="E164">
        <v>101</v>
      </c>
      <c r="F164" s="4">
        <f>Table134[[#This Row],[Column3]]/Table134[[#This Row],[Column4]]*100</f>
        <v>16.831683168316832</v>
      </c>
      <c r="G164">
        <f>Table134[[#This Row],[Column4]]*12.5%</f>
        <v>12.625</v>
      </c>
      <c r="H164" s="4">
        <f>Table134[[#This Row],[Column3]]-Table134[[#This Row],[Column6]]</f>
        <v>4.375</v>
      </c>
    </row>
    <row r="165" spans="1:8" x14ac:dyDescent="0.35">
      <c r="A165" s="45">
        <v>163</v>
      </c>
      <c r="B165" s="45" t="s">
        <v>3</v>
      </c>
      <c r="C165" s="45">
        <v>7</v>
      </c>
      <c r="D165" s="4">
        <v>19</v>
      </c>
      <c r="E165">
        <v>88</v>
      </c>
      <c r="F165" s="4">
        <f>Table134[[#This Row],[Column3]]/Table134[[#This Row],[Column4]]*100</f>
        <v>21.59090909090909</v>
      </c>
      <c r="G165">
        <f>Table134[[#This Row],[Column4]]*12.5%</f>
        <v>11</v>
      </c>
      <c r="H165" s="4">
        <f>Table134[[#This Row],[Column3]]-Table134[[#This Row],[Column6]]</f>
        <v>8</v>
      </c>
    </row>
    <row r="166" spans="1:8" x14ac:dyDescent="0.35">
      <c r="A166" s="45">
        <v>164</v>
      </c>
      <c r="B166" s="45" t="s">
        <v>3</v>
      </c>
      <c r="C166" s="45">
        <v>8</v>
      </c>
      <c r="D166" s="4">
        <v>13</v>
      </c>
      <c r="E166">
        <v>100</v>
      </c>
      <c r="F166" s="4">
        <f>Table134[[#This Row],[Column3]]/Table134[[#This Row],[Column4]]*100</f>
        <v>13</v>
      </c>
      <c r="G166">
        <f>Table134[[#This Row],[Column4]]*12.5%</f>
        <v>12.5</v>
      </c>
      <c r="H166" s="4">
        <f>Table134[[#This Row],[Column3]]-Table134[[#This Row],[Column6]]</f>
        <v>0.5</v>
      </c>
    </row>
    <row r="167" spans="1:8" x14ac:dyDescent="0.35">
      <c r="A167" s="45">
        <v>165</v>
      </c>
      <c r="B167" s="45" t="s">
        <v>3</v>
      </c>
      <c r="C167" s="45">
        <v>8</v>
      </c>
      <c r="D167" s="4">
        <v>16</v>
      </c>
      <c r="E167">
        <v>100</v>
      </c>
      <c r="F167" s="4">
        <f>Table134[[#This Row],[Column3]]/Table134[[#This Row],[Column4]]*100</f>
        <v>16</v>
      </c>
      <c r="G167">
        <f>Table134[[#This Row],[Column4]]*12.5%</f>
        <v>12.5</v>
      </c>
      <c r="H167" s="4">
        <f>Table134[[#This Row],[Column3]]-Table134[[#This Row],[Column6]]</f>
        <v>3.5</v>
      </c>
    </row>
    <row r="168" spans="1:8" x14ac:dyDescent="0.35">
      <c r="A168" s="45">
        <v>166</v>
      </c>
      <c r="B168" s="45" t="s">
        <v>3</v>
      </c>
      <c r="C168" s="45">
        <v>8</v>
      </c>
      <c r="D168" s="4">
        <v>13</v>
      </c>
      <c r="E168">
        <v>100</v>
      </c>
      <c r="F168" s="4">
        <f>Table134[[#This Row],[Column3]]/Table134[[#This Row],[Column4]]*100</f>
        <v>13</v>
      </c>
      <c r="G168">
        <f>Table134[[#This Row],[Column4]]*12.5%</f>
        <v>12.5</v>
      </c>
      <c r="H168" s="4">
        <f>Table134[[#This Row],[Column3]]-Table134[[#This Row],[Column6]]</f>
        <v>0.5</v>
      </c>
    </row>
    <row r="169" spans="1:8" x14ac:dyDescent="0.35">
      <c r="A169" s="45">
        <v>167</v>
      </c>
      <c r="B169" s="45" t="s">
        <v>2</v>
      </c>
      <c r="C169" s="45">
        <v>8</v>
      </c>
      <c r="D169" s="4">
        <v>19</v>
      </c>
      <c r="E169">
        <v>101</v>
      </c>
      <c r="F169" s="4">
        <f>Table134[[#This Row],[Column3]]/Table134[[#This Row],[Column4]]*100</f>
        <v>18.811881188118811</v>
      </c>
      <c r="G169">
        <f>Table134[[#This Row],[Column4]]*12.5%</f>
        <v>12.625</v>
      </c>
      <c r="H169" s="4">
        <f>Table134[[#This Row],[Column3]]-Table134[[#This Row],[Column6]]</f>
        <v>6.375</v>
      </c>
    </row>
    <row r="170" spans="1:8" x14ac:dyDescent="0.35">
      <c r="A170" s="45">
        <v>168</v>
      </c>
      <c r="B170" s="45" t="s">
        <v>3</v>
      </c>
      <c r="C170" s="45">
        <v>6</v>
      </c>
      <c r="D170" s="4">
        <v>13</v>
      </c>
      <c r="E170">
        <v>78.5</v>
      </c>
      <c r="F170" s="4">
        <f>Table134[[#This Row],[Column3]]/Table134[[#This Row],[Column4]]*100</f>
        <v>16.560509554140125</v>
      </c>
      <c r="G170">
        <f>Table134[[#This Row],[Column4]]*12.5%</f>
        <v>9.8125</v>
      </c>
      <c r="H170" s="4">
        <f>Table134[[#This Row],[Column3]]-Table134[[#This Row],[Column6]]</f>
        <v>3.1875</v>
      </c>
    </row>
    <row r="171" spans="1:8" x14ac:dyDescent="0.35">
      <c r="A171" s="45">
        <v>169</v>
      </c>
      <c r="B171" s="45" t="s">
        <v>2</v>
      </c>
      <c r="C171" s="45">
        <v>6</v>
      </c>
      <c r="D171" s="4">
        <v>12</v>
      </c>
      <c r="E171">
        <v>81.5</v>
      </c>
      <c r="F171" s="4">
        <f>Table134[[#This Row],[Column3]]/Table134[[#This Row],[Column4]]*100</f>
        <v>14.723926380368098</v>
      </c>
      <c r="G171">
        <f>Table134[[#This Row],[Column4]]*12.5%</f>
        <v>10.1875</v>
      </c>
      <c r="H171" s="4">
        <f>Table134[[#This Row],[Column3]]-Table134[[#This Row],[Column6]]</f>
        <v>1.8125</v>
      </c>
    </row>
    <row r="172" spans="1:8" x14ac:dyDescent="0.35">
      <c r="A172" s="45">
        <v>170</v>
      </c>
      <c r="B172" s="45" t="s">
        <v>2</v>
      </c>
      <c r="C172" s="45">
        <v>8</v>
      </c>
      <c r="D172" s="4">
        <v>14</v>
      </c>
      <c r="E172">
        <v>101</v>
      </c>
      <c r="F172" s="4">
        <f>Table134[[#This Row],[Column3]]/Table134[[#This Row],[Column4]]*100</f>
        <v>13.861386138613863</v>
      </c>
      <c r="G172">
        <f>Table134[[#This Row],[Column4]]*12.5%</f>
        <v>12.625</v>
      </c>
      <c r="H172" s="4">
        <f>Table134[[#This Row],[Column3]]-Table134[[#This Row],[Column6]]</f>
        <v>1.375</v>
      </c>
    </row>
    <row r="173" spans="1:8" x14ac:dyDescent="0.35">
      <c r="A173" s="45">
        <v>171</v>
      </c>
      <c r="B173" s="45" t="s">
        <v>2</v>
      </c>
      <c r="C173" s="45">
        <v>7</v>
      </c>
      <c r="D173" s="4">
        <v>13</v>
      </c>
      <c r="E173">
        <v>91.5</v>
      </c>
      <c r="F173" s="4">
        <f>Table134[[#This Row],[Column3]]/Table134[[#This Row],[Column4]]*100</f>
        <v>14.207650273224044</v>
      </c>
      <c r="G173">
        <f>Table134[[#This Row],[Column4]]*12.5%</f>
        <v>11.4375</v>
      </c>
      <c r="H173" s="4">
        <f>Table134[[#This Row],[Column3]]-Table134[[#This Row],[Column6]]</f>
        <v>1.5625</v>
      </c>
    </row>
    <row r="174" spans="1:8" x14ac:dyDescent="0.35">
      <c r="A174" s="45">
        <v>172</v>
      </c>
      <c r="B174" s="45" t="s">
        <v>2</v>
      </c>
      <c r="C174" s="45">
        <v>7</v>
      </c>
      <c r="D174" s="4">
        <v>17</v>
      </c>
      <c r="E174">
        <v>91.5</v>
      </c>
      <c r="F174" s="4">
        <f>Table134[[#This Row],[Column3]]/Table134[[#This Row],[Column4]]*100</f>
        <v>18.579234972677597</v>
      </c>
      <c r="G174">
        <f>Table134[[#This Row],[Column4]]*12.5%</f>
        <v>11.4375</v>
      </c>
      <c r="H174" s="4">
        <f>Table134[[#This Row],[Column3]]-Table134[[#This Row],[Column6]]</f>
        <v>5.5625</v>
      </c>
    </row>
    <row r="175" spans="1:8" x14ac:dyDescent="0.35">
      <c r="A175" s="45">
        <v>173</v>
      </c>
      <c r="B175" s="45" t="s">
        <v>2</v>
      </c>
      <c r="C175" s="45">
        <v>6</v>
      </c>
      <c r="D175" s="4">
        <v>11</v>
      </c>
      <c r="E175">
        <v>81.5</v>
      </c>
      <c r="F175" s="4">
        <f>Table134[[#This Row],[Column3]]/Table134[[#This Row],[Column4]]*100</f>
        <v>13.496932515337424</v>
      </c>
      <c r="G175">
        <f>Table134[[#This Row],[Column4]]*12.5%</f>
        <v>10.1875</v>
      </c>
      <c r="H175" s="4">
        <f>Table134[[#This Row],[Column3]]-Table134[[#This Row],[Column6]]</f>
        <v>0.8125</v>
      </c>
    </row>
    <row r="176" spans="1:8" x14ac:dyDescent="0.35">
      <c r="A176" s="45">
        <v>174</v>
      </c>
      <c r="B176" s="45" t="s">
        <v>2</v>
      </c>
      <c r="C176" s="45">
        <v>6</v>
      </c>
      <c r="D176" s="4">
        <v>11</v>
      </c>
      <c r="E176">
        <v>81.5</v>
      </c>
      <c r="F176" s="4">
        <f>Table134[[#This Row],[Column3]]/Table134[[#This Row],[Column4]]*100</f>
        <v>13.496932515337424</v>
      </c>
      <c r="G176">
        <f>Table134[[#This Row],[Column4]]*12.5%</f>
        <v>10.1875</v>
      </c>
      <c r="H176" s="4">
        <f>Table134[[#This Row],[Column3]]-Table134[[#This Row],[Column6]]</f>
        <v>0.8125</v>
      </c>
    </row>
    <row r="177" spans="1:8" x14ac:dyDescent="0.35">
      <c r="A177" s="45">
        <v>175</v>
      </c>
      <c r="B177" s="45" t="s">
        <v>2</v>
      </c>
      <c r="C177" s="45">
        <v>6</v>
      </c>
      <c r="D177" s="4">
        <v>11</v>
      </c>
      <c r="E177">
        <v>81.5</v>
      </c>
      <c r="F177" s="4">
        <f>Table134[[#This Row],[Column3]]/Table134[[#This Row],[Column4]]*100</f>
        <v>13.496932515337424</v>
      </c>
      <c r="G177">
        <f>Table134[[#This Row],[Column4]]*12.5%</f>
        <v>10.1875</v>
      </c>
      <c r="H177" s="4">
        <f>Table134[[#This Row],[Column3]]-Table134[[#This Row],[Column6]]</f>
        <v>0.8125</v>
      </c>
    </row>
    <row r="178" spans="1:8" x14ac:dyDescent="0.35">
      <c r="A178" s="45">
        <v>176</v>
      </c>
      <c r="B178" s="45" t="s">
        <v>2</v>
      </c>
      <c r="C178" s="45">
        <v>6</v>
      </c>
      <c r="D178" s="4">
        <v>17</v>
      </c>
      <c r="E178">
        <v>81.5</v>
      </c>
      <c r="F178" s="4">
        <f>Table134[[#This Row],[Column3]]/Table134[[#This Row],[Column4]]*100</f>
        <v>20.858895705521473</v>
      </c>
      <c r="G178">
        <f>Table134[[#This Row],[Column4]]*12.5%</f>
        <v>10.1875</v>
      </c>
      <c r="H178" s="4">
        <f>Table134[[#This Row],[Column3]]-Table134[[#This Row],[Column6]]</f>
        <v>6.8125</v>
      </c>
    </row>
    <row r="179" spans="1:8" x14ac:dyDescent="0.35">
      <c r="A179" s="45">
        <v>177</v>
      </c>
      <c r="B179" s="45" t="s">
        <v>2</v>
      </c>
      <c r="C179" s="45">
        <v>6</v>
      </c>
      <c r="D179" s="4">
        <v>17</v>
      </c>
      <c r="E179">
        <v>81.5</v>
      </c>
      <c r="F179" s="4">
        <f>Table134[[#This Row],[Column3]]/Table134[[#This Row],[Column4]]*100</f>
        <v>20.858895705521473</v>
      </c>
      <c r="G179">
        <f>Table134[[#This Row],[Column4]]*12.5%</f>
        <v>10.1875</v>
      </c>
      <c r="H179" s="4">
        <f>Table134[[#This Row],[Column3]]-Table134[[#This Row],[Column6]]</f>
        <v>6.8125</v>
      </c>
    </row>
    <row r="180" spans="1:8" x14ac:dyDescent="0.35">
      <c r="A180" s="45">
        <v>178</v>
      </c>
      <c r="B180" s="45" t="s">
        <v>3</v>
      </c>
      <c r="C180" s="45">
        <v>8</v>
      </c>
      <c r="D180" s="4">
        <v>15</v>
      </c>
      <c r="E180">
        <v>100</v>
      </c>
      <c r="F180" s="4">
        <f>Table134[[#This Row],[Column3]]/Table134[[#This Row],[Column4]]*100</f>
        <v>15</v>
      </c>
      <c r="G180">
        <f>Table134[[#This Row],[Column4]]*12.5%</f>
        <v>12.5</v>
      </c>
      <c r="H180" s="4">
        <f>Table134[[#This Row],[Column3]]-Table134[[#This Row],[Column6]]</f>
        <v>2.5</v>
      </c>
    </row>
    <row r="181" spans="1:8" x14ac:dyDescent="0.35">
      <c r="A181" s="45">
        <v>179</v>
      </c>
      <c r="B181" s="45" t="s">
        <v>3</v>
      </c>
      <c r="C181" s="45">
        <v>8</v>
      </c>
      <c r="D181" s="4">
        <v>14</v>
      </c>
      <c r="E181">
        <v>100</v>
      </c>
      <c r="F181" s="4">
        <f>Table134[[#This Row],[Column3]]/Table134[[#This Row],[Column4]]*100</f>
        <v>14.000000000000002</v>
      </c>
      <c r="G181">
        <f>Table134[[#This Row],[Column4]]*12.5%</f>
        <v>12.5</v>
      </c>
      <c r="H181" s="4">
        <f>Table134[[#This Row],[Column3]]-Table134[[#This Row],[Column6]]</f>
        <v>1.5</v>
      </c>
    </row>
    <row r="182" spans="1:8" x14ac:dyDescent="0.35">
      <c r="A182" s="45">
        <v>180</v>
      </c>
      <c r="B182" s="45" t="s">
        <v>2</v>
      </c>
      <c r="C182" s="45">
        <v>6</v>
      </c>
      <c r="D182" s="4">
        <v>17</v>
      </c>
      <c r="E182">
        <v>81.5</v>
      </c>
      <c r="F182" s="4">
        <f>Table134[[#This Row],[Column3]]/Table134[[#This Row],[Column4]]*100</f>
        <v>20.858895705521473</v>
      </c>
      <c r="G182">
        <f>Table134[[#This Row],[Column4]]*12.5%</f>
        <v>10.1875</v>
      </c>
      <c r="H182" s="4">
        <f>Table134[[#This Row],[Column3]]-Table134[[#This Row],[Column6]]</f>
        <v>6.8125</v>
      </c>
    </row>
    <row r="183" spans="1:8" x14ac:dyDescent="0.35">
      <c r="A183" s="45">
        <v>181</v>
      </c>
      <c r="B183" s="45" t="s">
        <v>3</v>
      </c>
      <c r="C183" s="45">
        <v>6</v>
      </c>
      <c r="D183" s="4">
        <v>12</v>
      </c>
      <c r="E183">
        <v>78.5</v>
      </c>
      <c r="F183" s="4">
        <f>Table134[[#This Row],[Column3]]/Table134[[#This Row],[Column4]]*100</f>
        <v>15.286624203821656</v>
      </c>
      <c r="G183">
        <f>Table134[[#This Row],[Column4]]*12.5%</f>
        <v>9.8125</v>
      </c>
      <c r="H183" s="4">
        <f>Table134[[#This Row],[Column3]]-Table134[[#This Row],[Column6]]</f>
        <v>2.1875</v>
      </c>
    </row>
    <row r="184" spans="1:8" x14ac:dyDescent="0.35">
      <c r="A184" s="45">
        <v>182</v>
      </c>
      <c r="B184" s="45" t="s">
        <v>3</v>
      </c>
      <c r="C184" s="45">
        <v>6</v>
      </c>
      <c r="D184" s="4">
        <v>15</v>
      </c>
      <c r="E184">
        <v>78.5</v>
      </c>
      <c r="F184" s="4">
        <f>Table134[[#This Row],[Column3]]/Table134[[#This Row],[Column4]]*100</f>
        <v>19.108280254777071</v>
      </c>
      <c r="G184">
        <f>Table134[[#This Row],[Column4]]*12.5%</f>
        <v>9.8125</v>
      </c>
      <c r="H184" s="4">
        <f>Table134[[#This Row],[Column3]]-Table134[[#This Row],[Column6]]</f>
        <v>5.1875</v>
      </c>
    </row>
    <row r="185" spans="1:8" x14ac:dyDescent="0.35">
      <c r="A185" s="45">
        <v>183</v>
      </c>
      <c r="B185" s="45" t="s">
        <v>3</v>
      </c>
      <c r="C185" s="45">
        <v>6</v>
      </c>
      <c r="D185" s="4">
        <v>14</v>
      </c>
      <c r="E185">
        <v>78.5</v>
      </c>
      <c r="F185" s="4">
        <f>Table134[[#This Row],[Column3]]/Table134[[#This Row],[Column4]]*100</f>
        <v>17.834394904458598</v>
      </c>
      <c r="G185">
        <f>Table134[[#This Row],[Column4]]*12.5%</f>
        <v>9.8125</v>
      </c>
      <c r="H185" s="4">
        <f>Table134[[#This Row],[Column3]]-Table134[[#This Row],[Column6]]</f>
        <v>4.1875</v>
      </c>
    </row>
    <row r="186" spans="1:8" x14ac:dyDescent="0.35">
      <c r="A186" s="45">
        <v>184</v>
      </c>
      <c r="B186" s="45" t="s">
        <v>3</v>
      </c>
      <c r="C186" s="45">
        <v>6</v>
      </c>
      <c r="D186" s="4">
        <v>19</v>
      </c>
      <c r="E186">
        <v>78.5</v>
      </c>
      <c r="F186" s="4">
        <f>Table134[[#This Row],[Column3]]/Table134[[#This Row],[Column4]]*100</f>
        <v>24.203821656050955</v>
      </c>
      <c r="G186">
        <f>Table134[[#This Row],[Column4]]*12.5%</f>
        <v>9.8125</v>
      </c>
      <c r="H186" s="4">
        <f>Table134[[#This Row],[Column3]]-Table134[[#This Row],[Column6]]</f>
        <v>9.1875</v>
      </c>
    </row>
    <row r="187" spans="1:8" x14ac:dyDescent="0.35">
      <c r="A187" s="45">
        <v>185</v>
      </c>
      <c r="B187" s="45" t="s">
        <v>3</v>
      </c>
      <c r="C187" s="45">
        <v>6</v>
      </c>
      <c r="D187" s="4">
        <v>17</v>
      </c>
      <c r="E187">
        <v>78.5</v>
      </c>
      <c r="F187" s="4">
        <f>Table134[[#This Row],[Column3]]/Table134[[#This Row],[Column4]]*100</f>
        <v>21.656050955414013</v>
      </c>
      <c r="G187">
        <f>Table134[[#This Row],[Column4]]*12.5%</f>
        <v>9.8125</v>
      </c>
      <c r="H187" s="4">
        <f>Table134[[#This Row],[Column3]]-Table134[[#This Row],[Column6]]</f>
        <v>7.1875</v>
      </c>
    </row>
    <row r="188" spans="1:8" x14ac:dyDescent="0.35">
      <c r="A188" s="45">
        <v>186</v>
      </c>
      <c r="B188" s="45" t="s">
        <v>2</v>
      </c>
      <c r="C188" s="45">
        <v>8</v>
      </c>
      <c r="D188" s="4">
        <v>18</v>
      </c>
      <c r="E188">
        <v>101</v>
      </c>
      <c r="F188" s="4">
        <f>Table134[[#This Row],[Column3]]/Table134[[#This Row],[Column4]]*100</f>
        <v>17.82178217821782</v>
      </c>
      <c r="G188">
        <f>Table134[[#This Row],[Column4]]*12.5%</f>
        <v>12.625</v>
      </c>
      <c r="H188" s="4">
        <f>Table134[[#This Row],[Column3]]-Table134[[#This Row],[Column6]]</f>
        <v>5.375</v>
      </c>
    </row>
    <row r="189" spans="1:8" x14ac:dyDescent="0.35">
      <c r="A189" s="45">
        <v>187</v>
      </c>
      <c r="B189" s="45" t="s">
        <v>2</v>
      </c>
      <c r="C189" s="45">
        <v>8</v>
      </c>
      <c r="D189" s="4">
        <v>16</v>
      </c>
      <c r="E189">
        <v>101</v>
      </c>
      <c r="F189" s="4">
        <f>Table134[[#This Row],[Column3]]/Table134[[#This Row],[Column4]]*100</f>
        <v>15.841584158415841</v>
      </c>
      <c r="G189">
        <f>Table134[[#This Row],[Column4]]*12.5%</f>
        <v>12.625</v>
      </c>
      <c r="H189" s="4">
        <f>Table134[[#This Row],[Column3]]-Table134[[#This Row],[Column6]]</f>
        <v>3.375</v>
      </c>
    </row>
    <row r="190" spans="1:8" x14ac:dyDescent="0.35">
      <c r="A190" s="45">
        <v>188</v>
      </c>
      <c r="B190" s="45" t="s">
        <v>3</v>
      </c>
      <c r="C190" s="45">
        <v>8</v>
      </c>
      <c r="D190" s="4">
        <v>15</v>
      </c>
      <c r="E190">
        <v>100</v>
      </c>
      <c r="F190" s="4">
        <f>Table134[[#This Row],[Column3]]/Table134[[#This Row],[Column4]]*100</f>
        <v>15</v>
      </c>
      <c r="G190">
        <f>Table134[[#This Row],[Column4]]*12.5%</f>
        <v>12.5</v>
      </c>
      <c r="H190" s="4">
        <f>Table134[[#This Row],[Column3]]-Table134[[#This Row],[Column6]]</f>
        <v>2.5</v>
      </c>
    </row>
    <row r="191" spans="1:8" x14ac:dyDescent="0.35">
      <c r="A191" s="45">
        <v>189</v>
      </c>
      <c r="B191" s="45" t="s">
        <v>3</v>
      </c>
      <c r="C191" s="45">
        <v>7</v>
      </c>
      <c r="D191" s="4">
        <v>16</v>
      </c>
      <c r="E191">
        <v>88</v>
      </c>
      <c r="F191" s="4">
        <f>Table134[[#This Row],[Column3]]/Table134[[#This Row],[Column4]]*100</f>
        <v>18.181818181818183</v>
      </c>
      <c r="G191">
        <f>Table134[[#This Row],[Column4]]*12.5%</f>
        <v>11</v>
      </c>
      <c r="H191" s="4">
        <f>Table134[[#This Row],[Column3]]-Table134[[#This Row],[Column6]]</f>
        <v>5</v>
      </c>
    </row>
    <row r="192" spans="1:8" x14ac:dyDescent="0.35">
      <c r="A192" s="45">
        <v>190</v>
      </c>
      <c r="B192" s="45" t="s">
        <v>3</v>
      </c>
      <c r="C192" s="45">
        <v>7</v>
      </c>
      <c r="D192" s="4">
        <v>14</v>
      </c>
      <c r="E192">
        <v>88</v>
      </c>
      <c r="F192" s="4">
        <f>Table134[[#This Row],[Column3]]/Table134[[#This Row],[Column4]]*100</f>
        <v>15.909090909090908</v>
      </c>
      <c r="G192">
        <f>Table134[[#This Row],[Column4]]*12.5%</f>
        <v>11</v>
      </c>
      <c r="H192" s="4">
        <f>Table134[[#This Row],[Column3]]-Table134[[#This Row],[Column6]]</f>
        <v>3</v>
      </c>
    </row>
    <row r="193" spans="1:8" x14ac:dyDescent="0.35">
      <c r="A193" s="45">
        <v>191</v>
      </c>
      <c r="B193" s="45" t="s">
        <v>3</v>
      </c>
      <c r="C193" s="45">
        <v>7</v>
      </c>
      <c r="D193" s="4">
        <v>19</v>
      </c>
      <c r="E193">
        <v>88</v>
      </c>
      <c r="F193" s="4">
        <f>Table134[[#This Row],[Column3]]/Table134[[#This Row],[Column4]]*100</f>
        <v>21.59090909090909</v>
      </c>
      <c r="G193">
        <f>Table134[[#This Row],[Column4]]*12.5%</f>
        <v>11</v>
      </c>
      <c r="H193" s="4">
        <f>Table134[[#This Row],[Column3]]-Table134[[#This Row],[Column6]]</f>
        <v>8</v>
      </c>
    </row>
    <row r="194" spans="1:8" x14ac:dyDescent="0.35">
      <c r="A194" s="45">
        <v>192</v>
      </c>
      <c r="B194" s="45" t="s">
        <v>2</v>
      </c>
      <c r="C194" s="45">
        <v>6</v>
      </c>
      <c r="D194" s="4">
        <v>13</v>
      </c>
      <c r="E194">
        <v>81.5</v>
      </c>
      <c r="F194" s="4">
        <f>Table134[[#This Row],[Column3]]/Table134[[#This Row],[Column4]]*100</f>
        <v>15.950920245398773</v>
      </c>
      <c r="G194">
        <f>Table134[[#This Row],[Column4]]*12.5%</f>
        <v>10.1875</v>
      </c>
      <c r="H194" s="4">
        <f>Table134[[#This Row],[Column3]]-Table134[[#This Row],[Column6]]</f>
        <v>2.8125</v>
      </c>
    </row>
    <row r="195" spans="1:8" x14ac:dyDescent="0.35">
      <c r="A195" s="45">
        <v>193</v>
      </c>
      <c r="B195" s="45" t="s">
        <v>2</v>
      </c>
      <c r="C195" s="45">
        <v>6</v>
      </c>
      <c r="D195" s="4">
        <v>11</v>
      </c>
      <c r="E195">
        <v>81.5</v>
      </c>
      <c r="F195" s="4">
        <f>Table134[[#This Row],[Column3]]/Table134[[#This Row],[Column4]]*100</f>
        <v>13.496932515337424</v>
      </c>
      <c r="G195">
        <f>Table134[[#This Row],[Column4]]*12.5%</f>
        <v>10.1875</v>
      </c>
      <c r="H195" s="4">
        <f>Table134[[#This Row],[Column3]]-Table134[[#This Row],[Column6]]</f>
        <v>0.8125</v>
      </c>
    </row>
    <row r="196" spans="1:8" x14ac:dyDescent="0.35">
      <c r="A196" s="45">
        <v>194</v>
      </c>
      <c r="B196" s="45" t="s">
        <v>2</v>
      </c>
      <c r="C196" s="45">
        <v>6</v>
      </c>
      <c r="D196" s="4">
        <v>13</v>
      </c>
      <c r="E196">
        <v>81.5</v>
      </c>
      <c r="F196" s="4">
        <f>Table134[[#This Row],[Column3]]/Table134[[#This Row],[Column4]]*100</f>
        <v>15.950920245398773</v>
      </c>
      <c r="G196">
        <f>Table134[[#This Row],[Column4]]*12.5%</f>
        <v>10.1875</v>
      </c>
      <c r="H196" s="4">
        <f>Table134[[#This Row],[Column3]]-Table134[[#This Row],[Column6]]</f>
        <v>2.8125</v>
      </c>
    </row>
    <row r="197" spans="1:8" x14ac:dyDescent="0.35">
      <c r="A197" s="45">
        <v>195</v>
      </c>
      <c r="B197" s="45" t="s">
        <v>3</v>
      </c>
      <c r="C197" s="45">
        <v>6</v>
      </c>
      <c r="D197" s="4">
        <v>15</v>
      </c>
      <c r="E197">
        <v>78.5</v>
      </c>
      <c r="F197" s="4">
        <f>Table134[[#This Row],[Column3]]/Table134[[#This Row],[Column4]]*100</f>
        <v>19.108280254777071</v>
      </c>
      <c r="G197">
        <f>Table134[[#This Row],[Column4]]*12.5%</f>
        <v>9.8125</v>
      </c>
      <c r="H197" s="4">
        <f>Table134[[#This Row],[Column3]]-Table134[[#This Row],[Column6]]</f>
        <v>5.1875</v>
      </c>
    </row>
    <row r="198" spans="1:8" x14ac:dyDescent="0.35">
      <c r="A198" s="45">
        <v>196</v>
      </c>
      <c r="B198" s="45" t="s">
        <v>3</v>
      </c>
      <c r="C198" s="45">
        <v>6</v>
      </c>
      <c r="D198" s="4">
        <v>15</v>
      </c>
      <c r="E198">
        <v>78.5</v>
      </c>
      <c r="F198" s="4">
        <f>Table134[[#This Row],[Column3]]/Table134[[#This Row],[Column4]]*100</f>
        <v>19.108280254777071</v>
      </c>
      <c r="G198">
        <f>Table134[[#This Row],[Column4]]*12.5%</f>
        <v>9.8125</v>
      </c>
      <c r="H198" s="4">
        <f>Table134[[#This Row],[Column3]]-Table134[[#This Row],[Column6]]</f>
        <v>5.1875</v>
      </c>
    </row>
    <row r="199" spans="1:8" x14ac:dyDescent="0.35">
      <c r="A199" s="45">
        <v>197</v>
      </c>
      <c r="B199" s="45" t="s">
        <v>3</v>
      </c>
      <c r="C199" s="45">
        <v>6</v>
      </c>
      <c r="D199" s="4">
        <v>12.5</v>
      </c>
      <c r="E199">
        <v>78.5</v>
      </c>
      <c r="F199" s="4">
        <f>Table134[[#This Row],[Column3]]/Table134[[#This Row],[Column4]]*100</f>
        <v>15.923566878980891</v>
      </c>
      <c r="G199">
        <f>Table134[[#This Row],[Column4]]*12.5%</f>
        <v>9.8125</v>
      </c>
      <c r="H199" s="4">
        <f>Table134[[#This Row],[Column3]]-Table134[[#This Row],[Column6]]</f>
        <v>2.6875</v>
      </c>
    </row>
    <row r="200" spans="1:8" x14ac:dyDescent="0.35">
      <c r="A200" s="45">
        <v>198</v>
      </c>
      <c r="B200" s="45" t="s">
        <v>2</v>
      </c>
      <c r="C200" s="45">
        <v>6</v>
      </c>
      <c r="D200" s="4">
        <v>15</v>
      </c>
      <c r="E200">
        <v>81.5</v>
      </c>
      <c r="F200" s="4">
        <f>Table134[[#This Row],[Column3]]/Table134[[#This Row],[Column4]]*100</f>
        <v>18.404907975460123</v>
      </c>
      <c r="G200">
        <f>Table134[[#This Row],[Column4]]*12.5%</f>
        <v>10.1875</v>
      </c>
      <c r="H200" s="4">
        <f>Table134[[#This Row],[Column3]]-Table134[[#This Row],[Column6]]</f>
        <v>4.8125</v>
      </c>
    </row>
    <row r="201" spans="1:8" x14ac:dyDescent="0.35">
      <c r="A201" s="45">
        <v>199</v>
      </c>
      <c r="B201" s="45" t="s">
        <v>2</v>
      </c>
      <c r="C201" s="45">
        <v>6</v>
      </c>
      <c r="D201" s="4">
        <v>10.5</v>
      </c>
      <c r="E201">
        <v>81.5</v>
      </c>
      <c r="F201" s="4">
        <f>Table134[[#This Row],[Column3]]/Table134[[#This Row],[Column4]]*100</f>
        <v>12.883435582822086</v>
      </c>
      <c r="G201">
        <f>Table134[[#This Row],[Column4]]*12.5%</f>
        <v>10.1875</v>
      </c>
      <c r="H201" s="4">
        <f>Table134[[#This Row],[Column3]]-Table134[[#This Row],[Column6]]</f>
        <v>0.3125</v>
      </c>
    </row>
    <row r="202" spans="1:8" x14ac:dyDescent="0.35">
      <c r="A202" s="45">
        <v>200</v>
      </c>
      <c r="B202" s="45" t="s">
        <v>2</v>
      </c>
      <c r="C202" s="45">
        <v>6</v>
      </c>
      <c r="D202" s="4">
        <v>17</v>
      </c>
      <c r="E202">
        <v>81.5</v>
      </c>
      <c r="F202" s="4">
        <f>Table134[[#This Row],[Column3]]/Table134[[#This Row],[Column4]]*100</f>
        <v>20.858895705521473</v>
      </c>
      <c r="G202">
        <f>Table134[[#This Row],[Column4]]*12.5%</f>
        <v>10.1875</v>
      </c>
      <c r="H202" s="4">
        <f>Table134[[#This Row],[Column3]]-Table134[[#This Row],[Column6]]</f>
        <v>6.8125</v>
      </c>
    </row>
    <row r="203" spans="1:8" x14ac:dyDescent="0.35">
      <c r="A203" s="45">
        <v>201</v>
      </c>
      <c r="B203" s="45" t="s">
        <v>2</v>
      </c>
      <c r="C203" s="45">
        <v>7</v>
      </c>
      <c r="D203" s="4">
        <v>13</v>
      </c>
      <c r="E203">
        <v>91.5</v>
      </c>
      <c r="F203" s="4">
        <f>Table134[[#This Row],[Column3]]/Table134[[#This Row],[Column4]]*100</f>
        <v>14.207650273224044</v>
      </c>
      <c r="G203">
        <f>Table134[[#This Row],[Column4]]*12.5%</f>
        <v>11.4375</v>
      </c>
      <c r="H203" s="4">
        <f>Table134[[#This Row],[Column3]]-Table134[[#This Row],[Column6]]</f>
        <v>1.5625</v>
      </c>
    </row>
    <row r="204" spans="1:8" x14ac:dyDescent="0.35">
      <c r="A204" s="45">
        <v>202</v>
      </c>
      <c r="B204" s="45" t="s">
        <v>2</v>
      </c>
      <c r="C204" s="45">
        <v>6</v>
      </c>
      <c r="D204" s="4">
        <v>13</v>
      </c>
      <c r="E204">
        <v>81.5</v>
      </c>
      <c r="F204" s="4">
        <f>Table134[[#This Row],[Column3]]/Table134[[#This Row],[Column4]]*100</f>
        <v>15.950920245398773</v>
      </c>
      <c r="G204">
        <f>Table134[[#This Row],[Column4]]*12.5%</f>
        <v>10.1875</v>
      </c>
      <c r="H204" s="4">
        <f>Table134[[#This Row],[Column3]]-Table134[[#This Row],[Column6]]</f>
        <v>2.8125</v>
      </c>
    </row>
    <row r="205" spans="1:8" x14ac:dyDescent="0.35">
      <c r="A205" s="45">
        <v>203</v>
      </c>
      <c r="B205" s="45" t="s">
        <v>2</v>
      </c>
      <c r="C205" s="45">
        <v>7</v>
      </c>
      <c r="D205" s="4">
        <v>16</v>
      </c>
      <c r="E205">
        <v>91.5</v>
      </c>
      <c r="F205" s="4">
        <f>Table134[[#This Row],[Column3]]/Table134[[#This Row],[Column4]]*100</f>
        <v>17.486338797814209</v>
      </c>
      <c r="G205">
        <f>Table134[[#This Row],[Column4]]*12.5%</f>
        <v>11.4375</v>
      </c>
      <c r="H205" s="4">
        <f>Table134[[#This Row],[Column3]]-Table134[[#This Row],[Column6]]</f>
        <v>4.5625</v>
      </c>
    </row>
    <row r="206" spans="1:8" x14ac:dyDescent="0.35">
      <c r="A206" s="45">
        <v>204</v>
      </c>
      <c r="B206" s="45" t="s">
        <v>2</v>
      </c>
      <c r="C206" s="45">
        <v>6</v>
      </c>
      <c r="D206" s="4">
        <v>16</v>
      </c>
      <c r="E206">
        <v>81.5</v>
      </c>
      <c r="F206" s="4">
        <f>Table134[[#This Row],[Column3]]/Table134[[#This Row],[Column4]]*100</f>
        <v>19.631901840490798</v>
      </c>
      <c r="G206">
        <f>Table134[[#This Row],[Column4]]*12.5%</f>
        <v>10.1875</v>
      </c>
      <c r="H206" s="4">
        <f>Table134[[#This Row],[Column3]]-Table134[[#This Row],[Column6]]</f>
        <v>5.8125</v>
      </c>
    </row>
    <row r="207" spans="1:8" x14ac:dyDescent="0.35">
      <c r="A207" s="45">
        <v>205</v>
      </c>
      <c r="B207" s="45" t="s">
        <v>2</v>
      </c>
      <c r="C207" s="45">
        <v>6</v>
      </c>
      <c r="D207" s="4">
        <v>12</v>
      </c>
      <c r="E207">
        <v>81.5</v>
      </c>
      <c r="F207" s="4">
        <f>Table134[[#This Row],[Column3]]/Table134[[#This Row],[Column4]]*100</f>
        <v>14.723926380368098</v>
      </c>
      <c r="G207">
        <f>Table134[[#This Row],[Column4]]*12.5%</f>
        <v>10.1875</v>
      </c>
      <c r="H207" s="4">
        <f>Table134[[#This Row],[Column3]]-Table134[[#This Row],[Column6]]</f>
        <v>1.8125</v>
      </c>
    </row>
    <row r="208" spans="1:8" x14ac:dyDescent="0.35">
      <c r="A208" s="45">
        <v>206</v>
      </c>
      <c r="B208" s="45" t="s">
        <v>2</v>
      </c>
      <c r="C208" s="45">
        <v>8</v>
      </c>
      <c r="D208" s="4">
        <v>13</v>
      </c>
      <c r="E208">
        <v>101</v>
      </c>
      <c r="F208" s="4">
        <f>Table134[[#This Row],[Column3]]/Table134[[#This Row],[Column4]]*100</f>
        <v>12.871287128712872</v>
      </c>
      <c r="G208">
        <f>Table134[[#This Row],[Column4]]*12.5%</f>
        <v>12.625</v>
      </c>
      <c r="H208" s="4">
        <f>Table134[[#This Row],[Column3]]-Table134[[#This Row],[Column6]]</f>
        <v>0.375</v>
      </c>
    </row>
    <row r="209" spans="1:8" x14ac:dyDescent="0.35">
      <c r="A209" s="45">
        <v>207</v>
      </c>
      <c r="B209" s="45" t="s">
        <v>2</v>
      </c>
      <c r="C209" s="45">
        <v>6</v>
      </c>
      <c r="D209" s="4">
        <v>17</v>
      </c>
      <c r="E209">
        <v>81.5</v>
      </c>
      <c r="F209" s="4">
        <f>Table134[[#This Row],[Column3]]/Table134[[#This Row],[Column4]]*100</f>
        <v>20.858895705521473</v>
      </c>
      <c r="G209">
        <f>Table134[[#This Row],[Column4]]*12.5%</f>
        <v>10.1875</v>
      </c>
      <c r="H209" s="4">
        <f>Table134[[#This Row],[Column3]]-Table134[[#This Row],[Column6]]</f>
        <v>6.8125</v>
      </c>
    </row>
    <row r="210" spans="1:8" x14ac:dyDescent="0.35">
      <c r="A210" s="45">
        <v>208</v>
      </c>
      <c r="B210" s="45" t="s">
        <v>2</v>
      </c>
      <c r="C210" s="45">
        <v>6</v>
      </c>
      <c r="D210" s="4">
        <v>13.5</v>
      </c>
      <c r="E210">
        <v>81.5</v>
      </c>
      <c r="F210" s="4">
        <f>Table134[[#This Row],[Column3]]/Table134[[#This Row],[Column4]]*100</f>
        <v>16.564417177914109</v>
      </c>
      <c r="G210">
        <f>Table134[[#This Row],[Column4]]*12.5%</f>
        <v>10.1875</v>
      </c>
      <c r="H210" s="4">
        <f>Table134[[#This Row],[Column3]]-Table134[[#This Row],[Column6]]</f>
        <v>3.3125</v>
      </c>
    </row>
    <row r="211" spans="1:8" x14ac:dyDescent="0.35">
      <c r="A211" s="45">
        <v>209</v>
      </c>
      <c r="B211" s="45" t="s">
        <v>3</v>
      </c>
      <c r="C211" s="45">
        <v>7</v>
      </c>
      <c r="D211" s="4">
        <v>15</v>
      </c>
      <c r="E211">
        <v>88</v>
      </c>
      <c r="F211" s="4">
        <f>Table134[[#This Row],[Column3]]/Table134[[#This Row],[Column4]]*100</f>
        <v>17.045454545454543</v>
      </c>
      <c r="G211">
        <f>Table134[[#This Row],[Column4]]*12.5%</f>
        <v>11</v>
      </c>
      <c r="H211" s="4">
        <f>Table134[[#This Row],[Column3]]-Table134[[#This Row],[Column6]]</f>
        <v>4</v>
      </c>
    </row>
    <row r="212" spans="1:8" x14ac:dyDescent="0.35">
      <c r="A212" s="45">
        <v>210</v>
      </c>
      <c r="B212" s="45" t="s">
        <v>3</v>
      </c>
      <c r="C212" s="45">
        <v>6</v>
      </c>
      <c r="D212" s="4">
        <v>14.5</v>
      </c>
      <c r="E212">
        <v>78.5</v>
      </c>
      <c r="F212" s="4">
        <f>Table134[[#This Row],[Column3]]/Table134[[#This Row],[Column4]]*100</f>
        <v>18.471337579617835</v>
      </c>
      <c r="G212">
        <f>Table134[[#This Row],[Column4]]*12.5%</f>
        <v>9.8125</v>
      </c>
      <c r="H212" s="4">
        <f>Table134[[#This Row],[Column3]]-Table134[[#This Row],[Column6]]</f>
        <v>4.6875</v>
      </c>
    </row>
    <row r="213" spans="1:8" x14ac:dyDescent="0.35">
      <c r="A213" s="45">
        <v>211</v>
      </c>
      <c r="B213" s="45" t="s">
        <v>3</v>
      </c>
      <c r="C213" s="45">
        <v>6</v>
      </c>
      <c r="D213" s="4">
        <v>16.5</v>
      </c>
      <c r="E213">
        <v>78.5</v>
      </c>
      <c r="F213" s="4">
        <f>Table134[[#This Row],[Column3]]/Table134[[#This Row],[Column4]]*100</f>
        <v>21.019108280254777</v>
      </c>
      <c r="G213">
        <f>Table134[[#This Row],[Column4]]*12.5%</f>
        <v>9.8125</v>
      </c>
      <c r="H213" s="4">
        <f>Table134[[#This Row],[Column3]]-Table134[[#This Row],[Column6]]</f>
        <v>6.6875</v>
      </c>
    </row>
    <row r="214" spans="1:8" x14ac:dyDescent="0.35">
      <c r="A214" s="45">
        <v>212</v>
      </c>
      <c r="B214" s="45" t="s">
        <v>3</v>
      </c>
      <c r="C214" s="45">
        <v>7</v>
      </c>
      <c r="D214" s="4">
        <v>21</v>
      </c>
      <c r="E214">
        <v>88</v>
      </c>
      <c r="F214" s="4">
        <f>Table134[[#This Row],[Column3]]/Table134[[#This Row],[Column4]]*100</f>
        <v>23.863636363636363</v>
      </c>
      <c r="G214">
        <f>Table134[[#This Row],[Column4]]*12.5%</f>
        <v>11</v>
      </c>
      <c r="H214" s="4">
        <f>Table134[[#This Row],[Column3]]-Table134[[#This Row],[Column6]]</f>
        <v>10</v>
      </c>
    </row>
    <row r="215" spans="1:8" x14ac:dyDescent="0.35">
      <c r="A215" s="45">
        <v>213</v>
      </c>
      <c r="B215" s="45" t="s">
        <v>3</v>
      </c>
      <c r="C215" s="45">
        <v>6</v>
      </c>
      <c r="D215" s="4">
        <v>13</v>
      </c>
      <c r="E215">
        <v>78.5</v>
      </c>
      <c r="F215" s="4">
        <f>Table134[[#This Row],[Column3]]/Table134[[#This Row],[Column4]]*100</f>
        <v>16.560509554140125</v>
      </c>
      <c r="G215">
        <f>Table134[[#This Row],[Column4]]*12.5%</f>
        <v>9.8125</v>
      </c>
      <c r="H215" s="4">
        <f>Table134[[#This Row],[Column3]]-Table134[[#This Row],[Column6]]</f>
        <v>3.1875</v>
      </c>
    </row>
    <row r="216" spans="1:8" x14ac:dyDescent="0.35">
      <c r="A216" s="45">
        <v>214</v>
      </c>
      <c r="B216" s="45" t="s">
        <v>2</v>
      </c>
      <c r="C216" s="45">
        <v>7</v>
      </c>
      <c r="D216" s="4">
        <v>14</v>
      </c>
      <c r="E216">
        <v>91.5</v>
      </c>
      <c r="F216" s="4">
        <f>Table134[[#This Row],[Column3]]/Table134[[#This Row],[Column4]]*100</f>
        <v>15.300546448087433</v>
      </c>
      <c r="G216">
        <f>Table134[[#This Row],[Column4]]*12.5%</f>
        <v>11.4375</v>
      </c>
      <c r="H216" s="4">
        <f>Table134[[#This Row],[Column3]]-Table134[[#This Row],[Column6]]</f>
        <v>2.5625</v>
      </c>
    </row>
    <row r="217" spans="1:8" x14ac:dyDescent="0.35">
      <c r="A217" s="45">
        <v>215</v>
      </c>
      <c r="B217" s="45" t="s">
        <v>2</v>
      </c>
      <c r="C217" s="45">
        <v>6</v>
      </c>
      <c r="D217" s="4">
        <v>18.5</v>
      </c>
      <c r="E217">
        <v>81.5</v>
      </c>
      <c r="F217" s="4">
        <f>Table134[[#This Row],[Column3]]/Table134[[#This Row],[Column4]]*100</f>
        <v>22.699386503067483</v>
      </c>
      <c r="G217">
        <f>Table134[[#This Row],[Column4]]*12.5%</f>
        <v>10.1875</v>
      </c>
      <c r="H217" s="4">
        <f>Table134[[#This Row],[Column3]]-Table134[[#This Row],[Column6]]</f>
        <v>8.3125</v>
      </c>
    </row>
    <row r="218" spans="1:8" x14ac:dyDescent="0.35">
      <c r="A218" s="45">
        <v>216</v>
      </c>
      <c r="B218" s="45" t="s">
        <v>2</v>
      </c>
      <c r="C218" s="45">
        <v>6</v>
      </c>
      <c r="D218" s="4">
        <v>16</v>
      </c>
      <c r="E218">
        <v>81.5</v>
      </c>
      <c r="F218" s="4">
        <f>Table134[[#This Row],[Column3]]/Table134[[#This Row],[Column4]]*100</f>
        <v>19.631901840490798</v>
      </c>
      <c r="G218">
        <f>Table134[[#This Row],[Column4]]*12.5%</f>
        <v>10.1875</v>
      </c>
      <c r="H218" s="4">
        <f>Table134[[#This Row],[Column3]]-Table134[[#This Row],[Column6]]</f>
        <v>5.8125</v>
      </c>
    </row>
    <row r="219" spans="1:8" x14ac:dyDescent="0.35">
      <c r="A219" s="45">
        <v>217</v>
      </c>
      <c r="B219" s="45" t="s">
        <v>3</v>
      </c>
      <c r="C219" s="45">
        <v>7</v>
      </c>
      <c r="D219" s="4">
        <v>22</v>
      </c>
      <c r="E219">
        <v>88</v>
      </c>
      <c r="F219" s="4">
        <f>Table134[[#This Row],[Column3]]/Table134[[#This Row],[Column4]]*100</f>
        <v>25</v>
      </c>
      <c r="G219">
        <f>Table134[[#This Row],[Column4]]*12.5%</f>
        <v>11</v>
      </c>
      <c r="H219" s="4">
        <f>Table134[[#This Row],[Column3]]-Table134[[#This Row],[Column6]]</f>
        <v>11</v>
      </c>
    </row>
    <row r="220" spans="1:8" x14ac:dyDescent="0.35">
      <c r="A220" s="45">
        <v>218</v>
      </c>
      <c r="B220" s="45" t="s">
        <v>3</v>
      </c>
      <c r="C220" s="45">
        <v>7</v>
      </c>
      <c r="D220" s="4">
        <v>23.8</v>
      </c>
      <c r="E220">
        <v>88</v>
      </c>
      <c r="F220" s="4">
        <f>Table134[[#This Row],[Column3]]/Table134[[#This Row],[Column4]]*100</f>
        <v>27.045454545454543</v>
      </c>
      <c r="G220">
        <f>Table134[[#This Row],[Column4]]*12.5%</f>
        <v>11</v>
      </c>
      <c r="H220" s="4">
        <f>Table134[[#This Row],[Column3]]-Table134[[#This Row],[Column6]]</f>
        <v>12.8</v>
      </c>
    </row>
    <row r="221" spans="1:8" x14ac:dyDescent="0.35">
      <c r="A221" s="45">
        <v>219</v>
      </c>
      <c r="B221" s="45" t="s">
        <v>3</v>
      </c>
      <c r="C221" s="45">
        <v>7</v>
      </c>
      <c r="D221" s="4">
        <v>21</v>
      </c>
      <c r="E221">
        <v>88</v>
      </c>
      <c r="F221" s="4">
        <f>Table134[[#This Row],[Column3]]/Table134[[#This Row],[Column4]]*100</f>
        <v>23.863636363636363</v>
      </c>
      <c r="G221">
        <f>Table134[[#This Row],[Column4]]*12.5%</f>
        <v>11</v>
      </c>
      <c r="H221" s="4">
        <f>Table134[[#This Row],[Column3]]-Table134[[#This Row],[Column6]]</f>
        <v>10</v>
      </c>
    </row>
    <row r="222" spans="1:8" x14ac:dyDescent="0.35">
      <c r="A222" s="45">
        <v>220</v>
      </c>
      <c r="B222" s="45" t="s">
        <v>3</v>
      </c>
      <c r="C222" s="45">
        <v>7</v>
      </c>
      <c r="D222" s="4">
        <v>19.8</v>
      </c>
      <c r="E222">
        <v>88</v>
      </c>
      <c r="F222" s="4">
        <f>Table134[[#This Row],[Column3]]/Table134[[#This Row],[Column4]]*100</f>
        <v>22.5</v>
      </c>
      <c r="G222">
        <f>Table134[[#This Row],[Column4]]*12.5%</f>
        <v>11</v>
      </c>
      <c r="H222" s="4">
        <f>Table134[[#This Row],[Column3]]-Table134[[#This Row],[Column6]]</f>
        <v>8.8000000000000007</v>
      </c>
    </row>
    <row r="223" spans="1:8" x14ac:dyDescent="0.35">
      <c r="A223" s="45">
        <v>221</v>
      </c>
      <c r="B223" s="45" t="s">
        <v>3</v>
      </c>
      <c r="C223" s="45">
        <v>6</v>
      </c>
      <c r="D223" s="4">
        <v>19</v>
      </c>
      <c r="E223">
        <v>78.5</v>
      </c>
      <c r="F223" s="4">
        <f>Table134[[#This Row],[Column3]]/Table134[[#This Row],[Column4]]*100</f>
        <v>24.203821656050955</v>
      </c>
      <c r="G223">
        <f>Table134[[#This Row],[Column4]]*12.5%</f>
        <v>9.8125</v>
      </c>
      <c r="H223" s="4">
        <f>Table134[[#This Row],[Column3]]-Table134[[#This Row],[Column6]]</f>
        <v>9.1875</v>
      </c>
    </row>
    <row r="224" spans="1:8" x14ac:dyDescent="0.35">
      <c r="A224" s="45">
        <v>222</v>
      </c>
      <c r="B224" s="45" t="s">
        <v>3</v>
      </c>
      <c r="C224" s="45">
        <v>6</v>
      </c>
      <c r="D224" s="4">
        <v>21</v>
      </c>
      <c r="E224">
        <v>78.5</v>
      </c>
      <c r="F224" s="4">
        <f>Table134[[#This Row],[Column3]]/Table134[[#This Row],[Column4]]*100</f>
        <v>26.751592356687897</v>
      </c>
      <c r="G224">
        <f>Table134[[#This Row],[Column4]]*12.5%</f>
        <v>9.8125</v>
      </c>
      <c r="H224" s="4">
        <f>Table134[[#This Row],[Column3]]-Table134[[#This Row],[Column6]]</f>
        <v>11.1875</v>
      </c>
    </row>
    <row r="225" spans="1:8" x14ac:dyDescent="0.35">
      <c r="A225" s="45">
        <v>223</v>
      </c>
      <c r="B225" s="45" t="s">
        <v>3</v>
      </c>
      <c r="C225" s="45">
        <v>6</v>
      </c>
      <c r="D225" s="4">
        <v>22</v>
      </c>
      <c r="E225">
        <v>78.5</v>
      </c>
      <c r="F225" s="4">
        <f>Table134[[#This Row],[Column3]]/Table134[[#This Row],[Column4]]*100</f>
        <v>28.02547770700637</v>
      </c>
      <c r="G225">
        <f>Table134[[#This Row],[Column4]]*12.5%</f>
        <v>9.8125</v>
      </c>
      <c r="H225" s="4">
        <f>Table134[[#This Row],[Column3]]-Table134[[#This Row],[Column6]]</f>
        <v>12.1875</v>
      </c>
    </row>
    <row r="226" spans="1:8" x14ac:dyDescent="0.35">
      <c r="A226" s="45">
        <v>224</v>
      </c>
      <c r="B226" s="45" t="s">
        <v>3</v>
      </c>
      <c r="C226" s="45">
        <v>6</v>
      </c>
      <c r="D226" s="4">
        <v>21.2</v>
      </c>
      <c r="E226">
        <v>78.5</v>
      </c>
      <c r="F226" s="4">
        <f>Table134[[#This Row],[Column3]]/Table134[[#This Row],[Column4]]*100</f>
        <v>27.006369426751593</v>
      </c>
      <c r="G226">
        <f>Table134[[#This Row],[Column4]]*12.5%</f>
        <v>9.8125</v>
      </c>
      <c r="H226" s="4">
        <f>Table134[[#This Row],[Column3]]-Table134[[#This Row],[Column6]]</f>
        <v>11.387499999999999</v>
      </c>
    </row>
    <row r="227" spans="1:8" x14ac:dyDescent="0.35">
      <c r="A227" s="45">
        <v>225</v>
      </c>
      <c r="B227" s="45" t="s">
        <v>3</v>
      </c>
      <c r="C227" s="45">
        <v>6</v>
      </c>
      <c r="D227" s="4">
        <v>21</v>
      </c>
      <c r="E227">
        <v>78.5</v>
      </c>
      <c r="F227" s="4">
        <f>Table134[[#This Row],[Column3]]/Table134[[#This Row],[Column4]]*100</f>
        <v>26.751592356687897</v>
      </c>
      <c r="G227">
        <f>Table134[[#This Row],[Column4]]*12.5%</f>
        <v>9.8125</v>
      </c>
      <c r="H227" s="4">
        <f>Table134[[#This Row],[Column3]]-Table134[[#This Row],[Column6]]</f>
        <v>11.1875</v>
      </c>
    </row>
    <row r="228" spans="1:8" x14ac:dyDescent="0.35">
      <c r="A228" s="45">
        <v>226</v>
      </c>
      <c r="B228" s="45" t="s">
        <v>3</v>
      </c>
      <c r="C228" s="45">
        <v>6</v>
      </c>
      <c r="D228" s="4">
        <v>19</v>
      </c>
      <c r="E228">
        <v>78.5</v>
      </c>
      <c r="F228" s="4">
        <f>Table134[[#This Row],[Column3]]/Table134[[#This Row],[Column4]]*100</f>
        <v>24.203821656050955</v>
      </c>
      <c r="G228">
        <f>Table134[[#This Row],[Column4]]*12.5%</f>
        <v>9.8125</v>
      </c>
      <c r="H228" s="4">
        <f>Table134[[#This Row],[Column3]]-Table134[[#This Row],[Column6]]</f>
        <v>9.1875</v>
      </c>
    </row>
    <row r="229" spans="1:8" x14ac:dyDescent="0.35">
      <c r="A229" s="45">
        <v>227</v>
      </c>
      <c r="B229" s="45" t="s">
        <v>3</v>
      </c>
      <c r="C229" s="45">
        <v>7</v>
      </c>
      <c r="D229" s="4">
        <v>18.2</v>
      </c>
      <c r="E229">
        <v>88</v>
      </c>
      <c r="F229" s="4">
        <f>Table134[[#This Row],[Column3]]/Table134[[#This Row],[Column4]]*100</f>
        <v>20.681818181818183</v>
      </c>
      <c r="G229">
        <f>Table134[[#This Row],[Column4]]*12.5%</f>
        <v>11</v>
      </c>
      <c r="H229" s="4">
        <f>Table134[[#This Row],[Column3]]-Table134[[#This Row],[Column6]]</f>
        <v>7.1999999999999993</v>
      </c>
    </row>
    <row r="230" spans="1:8" x14ac:dyDescent="0.35">
      <c r="A230" s="45">
        <v>228</v>
      </c>
      <c r="B230" s="45" t="s">
        <v>2</v>
      </c>
      <c r="C230" s="45">
        <v>7</v>
      </c>
      <c r="D230" s="4">
        <v>16</v>
      </c>
      <c r="E230">
        <v>91.5</v>
      </c>
      <c r="F230" s="4">
        <f>Table134[[#This Row],[Column3]]/Table134[[#This Row],[Column4]]*100</f>
        <v>17.486338797814209</v>
      </c>
      <c r="G230">
        <f>Table134[[#This Row],[Column4]]*12.5%</f>
        <v>11.4375</v>
      </c>
      <c r="H230" s="4">
        <f>Table134[[#This Row],[Column3]]-Table134[[#This Row],[Column6]]</f>
        <v>4.5625</v>
      </c>
    </row>
    <row r="231" spans="1:8" x14ac:dyDescent="0.35">
      <c r="A231" s="45">
        <v>229</v>
      </c>
      <c r="B231" s="45" t="s">
        <v>2</v>
      </c>
      <c r="C231" s="45">
        <v>7</v>
      </c>
      <c r="D231" s="4">
        <v>16</v>
      </c>
      <c r="E231">
        <v>91.5</v>
      </c>
      <c r="F231" s="4">
        <f>Table134[[#This Row],[Column3]]/Table134[[#This Row],[Column4]]*100</f>
        <v>17.486338797814209</v>
      </c>
      <c r="G231">
        <f>Table134[[#This Row],[Column4]]*12.5%</f>
        <v>11.4375</v>
      </c>
      <c r="H231" s="4">
        <f>Table134[[#This Row],[Column3]]-Table134[[#This Row],[Column6]]</f>
        <v>4.5625</v>
      </c>
    </row>
    <row r="232" spans="1:8" x14ac:dyDescent="0.35">
      <c r="A232" s="45">
        <v>230</v>
      </c>
      <c r="B232" s="45" t="s">
        <v>2</v>
      </c>
      <c r="C232" s="45">
        <v>7</v>
      </c>
      <c r="D232" s="4">
        <v>14</v>
      </c>
      <c r="E232">
        <v>91.5</v>
      </c>
      <c r="F232" s="4">
        <f>Table134[[#This Row],[Column3]]/Table134[[#This Row],[Column4]]*100</f>
        <v>15.300546448087433</v>
      </c>
      <c r="G232">
        <f>Table134[[#This Row],[Column4]]*12.5%</f>
        <v>11.4375</v>
      </c>
      <c r="H232" s="4">
        <f>Table134[[#This Row],[Column3]]-Table134[[#This Row],[Column6]]</f>
        <v>2.5625</v>
      </c>
    </row>
    <row r="233" spans="1:8" x14ac:dyDescent="0.35">
      <c r="A233" s="45">
        <v>231</v>
      </c>
      <c r="B233" s="45" t="s">
        <v>2</v>
      </c>
      <c r="C233" s="45">
        <v>6</v>
      </c>
      <c r="D233" s="4">
        <v>18</v>
      </c>
      <c r="E233">
        <v>81.5</v>
      </c>
      <c r="F233" s="4">
        <f>Table134[[#This Row],[Column3]]/Table134[[#This Row],[Column4]]*100</f>
        <v>22.085889570552148</v>
      </c>
      <c r="G233">
        <f>Table134[[#This Row],[Column4]]*12.5%</f>
        <v>10.1875</v>
      </c>
      <c r="H233" s="4">
        <f>Table134[[#This Row],[Column3]]-Table134[[#This Row],[Column6]]</f>
        <v>7.8125</v>
      </c>
    </row>
    <row r="234" spans="1:8" x14ac:dyDescent="0.35">
      <c r="A234" s="45">
        <v>232</v>
      </c>
      <c r="B234" s="45" t="s">
        <v>2</v>
      </c>
      <c r="C234" s="45">
        <v>7</v>
      </c>
      <c r="D234" s="4">
        <v>17</v>
      </c>
      <c r="E234">
        <v>91.5</v>
      </c>
      <c r="F234" s="4">
        <f>Table134[[#This Row],[Column3]]/Table134[[#This Row],[Column4]]*100</f>
        <v>18.579234972677597</v>
      </c>
      <c r="G234">
        <f>Table134[[#This Row],[Column4]]*12.5%</f>
        <v>11.4375</v>
      </c>
      <c r="H234" s="4">
        <f>Table134[[#This Row],[Column3]]-Table134[[#This Row],[Column6]]</f>
        <v>5.5625</v>
      </c>
    </row>
    <row r="235" spans="1:8" x14ac:dyDescent="0.35">
      <c r="A235" s="45">
        <v>233</v>
      </c>
      <c r="B235" s="45" t="s">
        <v>2</v>
      </c>
      <c r="C235" s="45">
        <v>8</v>
      </c>
      <c r="D235" s="4">
        <v>18</v>
      </c>
      <c r="E235">
        <v>101</v>
      </c>
      <c r="F235" s="4">
        <f>Table134[[#This Row],[Column3]]/Table134[[#This Row],[Column4]]*100</f>
        <v>17.82178217821782</v>
      </c>
      <c r="G235">
        <f>Table134[[#This Row],[Column4]]*12.5%</f>
        <v>12.625</v>
      </c>
      <c r="H235" s="4">
        <f>Table134[[#This Row],[Column3]]-Table134[[#This Row],[Column6]]</f>
        <v>5.375</v>
      </c>
    </row>
    <row r="236" spans="1:8" x14ac:dyDescent="0.35">
      <c r="A236" s="45">
        <v>234</v>
      </c>
      <c r="B236" s="45" t="s">
        <v>2</v>
      </c>
      <c r="C236" s="45">
        <v>8</v>
      </c>
      <c r="D236" s="4">
        <v>19</v>
      </c>
      <c r="E236">
        <v>101</v>
      </c>
      <c r="F236" s="4">
        <f>Table134[[#This Row],[Column3]]/Table134[[#This Row],[Column4]]*100</f>
        <v>18.811881188118811</v>
      </c>
      <c r="G236">
        <f>Table134[[#This Row],[Column4]]*12.5%</f>
        <v>12.625</v>
      </c>
      <c r="H236" s="4">
        <f>Table134[[#This Row],[Column3]]-Table134[[#This Row],[Column6]]</f>
        <v>6.375</v>
      </c>
    </row>
    <row r="237" spans="1:8" x14ac:dyDescent="0.35">
      <c r="A237" s="45">
        <v>235</v>
      </c>
      <c r="B237" s="45" t="s">
        <v>3</v>
      </c>
      <c r="C237" s="45">
        <v>6</v>
      </c>
      <c r="D237" s="4">
        <v>15</v>
      </c>
      <c r="E237">
        <v>78.5</v>
      </c>
      <c r="F237" s="4">
        <f>Table134[[#This Row],[Column3]]/Table134[[#This Row],[Column4]]*100</f>
        <v>19.108280254777071</v>
      </c>
      <c r="G237">
        <f>Table134[[#This Row],[Column4]]*12.5%</f>
        <v>9.8125</v>
      </c>
      <c r="H237" s="4">
        <f>Table134[[#This Row],[Column3]]-Table134[[#This Row],[Column6]]</f>
        <v>5.1875</v>
      </c>
    </row>
    <row r="238" spans="1:8" x14ac:dyDescent="0.35">
      <c r="A238" s="45">
        <v>236</v>
      </c>
      <c r="B238" s="45" t="s">
        <v>2</v>
      </c>
      <c r="C238" s="45">
        <v>6</v>
      </c>
      <c r="D238" s="4">
        <v>15</v>
      </c>
      <c r="E238">
        <v>81.5</v>
      </c>
      <c r="F238" s="4">
        <f>Table134[[#This Row],[Column3]]/Table134[[#This Row],[Column4]]*100</f>
        <v>18.404907975460123</v>
      </c>
      <c r="G238">
        <f>Table134[[#This Row],[Column4]]*12.5%</f>
        <v>10.1875</v>
      </c>
      <c r="H238" s="4">
        <f>Table134[[#This Row],[Column3]]-Table134[[#This Row],[Column6]]</f>
        <v>4.8125</v>
      </c>
    </row>
    <row r="239" spans="1:8" x14ac:dyDescent="0.35">
      <c r="A239" s="45">
        <v>237</v>
      </c>
      <c r="B239" s="45" t="s">
        <v>3</v>
      </c>
      <c r="C239" s="45">
        <v>6</v>
      </c>
      <c r="D239" s="4">
        <v>15</v>
      </c>
      <c r="E239">
        <v>78.5</v>
      </c>
      <c r="F239" s="4">
        <f>Table134[[#This Row],[Column3]]/Table134[[#This Row],[Column4]]*100</f>
        <v>19.108280254777071</v>
      </c>
      <c r="G239">
        <f>Table134[[#This Row],[Column4]]*12.5%</f>
        <v>9.8125</v>
      </c>
      <c r="H239" s="4">
        <f>Table134[[#This Row],[Column3]]-Table134[[#This Row],[Column6]]</f>
        <v>5.1875</v>
      </c>
    </row>
    <row r="240" spans="1:8" x14ac:dyDescent="0.35">
      <c r="A240" s="45">
        <v>238</v>
      </c>
      <c r="B240" s="45" t="s">
        <v>2</v>
      </c>
      <c r="C240" s="45">
        <v>6</v>
      </c>
      <c r="D240" s="4">
        <v>11</v>
      </c>
      <c r="E240">
        <v>81.5</v>
      </c>
      <c r="F240" s="4">
        <f>Table134[[#This Row],[Column3]]/Table134[[#This Row],[Column4]]*100</f>
        <v>13.496932515337424</v>
      </c>
      <c r="G240">
        <f>Table134[[#This Row],[Column4]]*12.5%</f>
        <v>10.1875</v>
      </c>
      <c r="H240" s="4">
        <f>Table134[[#This Row],[Column3]]-Table134[[#This Row],[Column6]]</f>
        <v>0.8125</v>
      </c>
    </row>
    <row r="241" spans="1:8" x14ac:dyDescent="0.35">
      <c r="A241" s="45">
        <v>239</v>
      </c>
      <c r="B241" s="45" t="s">
        <v>3</v>
      </c>
      <c r="C241" s="45">
        <v>7</v>
      </c>
      <c r="D241" s="4">
        <v>12</v>
      </c>
      <c r="E241">
        <v>88</v>
      </c>
      <c r="F241" s="4">
        <f>Table134[[#This Row],[Column3]]/Table134[[#This Row],[Column4]]*100</f>
        <v>13.636363636363635</v>
      </c>
      <c r="G241">
        <f>Table134[[#This Row],[Column4]]*12.5%</f>
        <v>11</v>
      </c>
      <c r="H241" s="4">
        <f>Table134[[#This Row],[Column3]]-Table134[[#This Row],[Column6]]</f>
        <v>1</v>
      </c>
    </row>
    <row r="242" spans="1:8" x14ac:dyDescent="0.35">
      <c r="A242" s="45">
        <v>240</v>
      </c>
      <c r="B242" s="45" t="s">
        <v>3</v>
      </c>
      <c r="C242" s="45">
        <v>7</v>
      </c>
      <c r="D242" s="4">
        <v>7</v>
      </c>
      <c r="E242">
        <v>88</v>
      </c>
      <c r="F242" s="4">
        <f>Table134[[#This Row],[Column3]]/Table134[[#This Row],[Column4]]*100</f>
        <v>7.9545454545454541</v>
      </c>
      <c r="G242">
        <f>Table134[[#This Row],[Column4]]*12.5%</f>
        <v>11</v>
      </c>
      <c r="H242" s="4">
        <f>Table134[[#This Row],[Column3]]-Table134[[#This Row],[Column6]]</f>
        <v>-4</v>
      </c>
    </row>
    <row r="243" spans="1:8" x14ac:dyDescent="0.35">
      <c r="A243" s="45">
        <v>241</v>
      </c>
      <c r="B243" s="45" t="s">
        <v>3</v>
      </c>
      <c r="C243" s="45">
        <v>7</v>
      </c>
      <c r="D243" s="4">
        <v>15</v>
      </c>
      <c r="E243">
        <v>88</v>
      </c>
      <c r="F243" s="4">
        <f>Table134[[#This Row],[Column3]]/Table134[[#This Row],[Column4]]*100</f>
        <v>17.045454545454543</v>
      </c>
      <c r="G243">
        <f>Table134[[#This Row],[Column4]]*12.5%</f>
        <v>11</v>
      </c>
      <c r="H243" s="4">
        <f>Table134[[#This Row],[Column3]]-Table134[[#This Row],[Column6]]</f>
        <v>4</v>
      </c>
    </row>
    <row r="244" spans="1:8" x14ac:dyDescent="0.35">
      <c r="A244" s="45">
        <v>242</v>
      </c>
      <c r="B244" s="45" t="s">
        <v>2</v>
      </c>
      <c r="C244" s="45">
        <v>7</v>
      </c>
      <c r="D244" s="4">
        <v>9</v>
      </c>
      <c r="E244">
        <v>91.5</v>
      </c>
      <c r="F244" s="4">
        <f>Table134[[#This Row],[Column3]]/Table134[[#This Row],[Column4]]*100</f>
        <v>9.8360655737704921</v>
      </c>
      <c r="G244">
        <f>Table134[[#This Row],[Column4]]*12.5%</f>
        <v>11.4375</v>
      </c>
      <c r="H244" s="4">
        <f>Table134[[#This Row],[Column3]]-Table134[[#This Row],[Column6]]</f>
        <v>-2.4375</v>
      </c>
    </row>
    <row r="245" spans="1:8" x14ac:dyDescent="0.35">
      <c r="A245" s="45">
        <v>243</v>
      </c>
      <c r="B245" s="45" t="s">
        <v>3</v>
      </c>
      <c r="C245" s="45">
        <v>7</v>
      </c>
      <c r="D245" s="4">
        <v>12.5</v>
      </c>
      <c r="E245">
        <v>88</v>
      </c>
      <c r="F245" s="4">
        <f>Table134[[#This Row],[Column3]]/Table134[[#This Row],[Column4]]*100</f>
        <v>14.204545454545455</v>
      </c>
      <c r="G245">
        <f>Table134[[#This Row],[Column4]]*12.5%</f>
        <v>11</v>
      </c>
      <c r="H245" s="4">
        <f>Table134[[#This Row],[Column3]]-Table134[[#This Row],[Column6]]</f>
        <v>1.5</v>
      </c>
    </row>
    <row r="246" spans="1:8" x14ac:dyDescent="0.35">
      <c r="A246" s="45">
        <v>244</v>
      </c>
      <c r="B246" s="45" t="s">
        <v>3</v>
      </c>
      <c r="C246" s="45">
        <v>8</v>
      </c>
      <c r="D246" s="4">
        <v>16.5</v>
      </c>
      <c r="E246">
        <v>100</v>
      </c>
      <c r="F246" s="4">
        <f>Table134[[#This Row],[Column3]]/Table134[[#This Row],[Column4]]*100</f>
        <v>16.5</v>
      </c>
      <c r="G246">
        <f>Table134[[#This Row],[Column4]]*12.5%</f>
        <v>12.5</v>
      </c>
      <c r="H246" s="4">
        <f>Table134[[#This Row],[Column3]]-Table134[[#This Row],[Column6]]</f>
        <v>4</v>
      </c>
    </row>
    <row r="247" spans="1:8" x14ac:dyDescent="0.35">
      <c r="A247" s="45">
        <v>245</v>
      </c>
      <c r="B247" s="45" t="s">
        <v>3</v>
      </c>
      <c r="C247" s="45">
        <v>8</v>
      </c>
      <c r="D247" s="4">
        <v>16.5</v>
      </c>
      <c r="E247">
        <v>100</v>
      </c>
      <c r="F247" s="4">
        <f>Table134[[#This Row],[Column3]]/Table134[[#This Row],[Column4]]*100</f>
        <v>16.5</v>
      </c>
      <c r="G247">
        <f>Table134[[#This Row],[Column4]]*12.5%</f>
        <v>12.5</v>
      </c>
      <c r="H247" s="4">
        <f>Table134[[#This Row],[Column3]]-Table134[[#This Row],[Column6]]</f>
        <v>4</v>
      </c>
    </row>
    <row r="248" spans="1:8" x14ac:dyDescent="0.35">
      <c r="A248" s="45">
        <v>246</v>
      </c>
      <c r="B248" s="45" t="s">
        <v>3</v>
      </c>
      <c r="C248" s="45">
        <v>8</v>
      </c>
      <c r="D248" s="4">
        <v>11.5</v>
      </c>
      <c r="E248">
        <v>100</v>
      </c>
      <c r="F248" s="4">
        <f>Table134[[#This Row],[Column3]]/Table134[[#This Row],[Column4]]*100</f>
        <v>11.5</v>
      </c>
      <c r="G248">
        <f>Table134[[#This Row],[Column4]]*12.5%</f>
        <v>12.5</v>
      </c>
      <c r="H248" s="4">
        <f>Table134[[#This Row],[Column3]]-Table134[[#This Row],[Column6]]</f>
        <v>-1</v>
      </c>
    </row>
    <row r="249" spans="1:8" x14ac:dyDescent="0.35">
      <c r="A249" s="45">
        <v>247</v>
      </c>
      <c r="B249" s="45" t="s">
        <v>3</v>
      </c>
      <c r="C249" s="45">
        <v>8</v>
      </c>
      <c r="D249" s="4">
        <v>10</v>
      </c>
      <c r="E249">
        <v>100</v>
      </c>
      <c r="F249" s="4">
        <f>Table134[[#This Row],[Column3]]/Table134[[#This Row],[Column4]]*100</f>
        <v>10</v>
      </c>
      <c r="G249">
        <f>Table134[[#This Row],[Column4]]*12.5%</f>
        <v>12.5</v>
      </c>
      <c r="H249" s="4">
        <f>Table134[[#This Row],[Column3]]-Table134[[#This Row],[Column6]]</f>
        <v>-2.5</v>
      </c>
    </row>
    <row r="250" spans="1:8" x14ac:dyDescent="0.35">
      <c r="A250" s="45">
        <v>248</v>
      </c>
      <c r="B250" s="45" t="s">
        <v>3</v>
      </c>
      <c r="C250" s="45">
        <v>7</v>
      </c>
      <c r="D250" s="4">
        <v>17</v>
      </c>
      <c r="E250">
        <v>88</v>
      </c>
      <c r="F250" s="4">
        <f>Table134[[#This Row],[Column3]]/Table134[[#This Row],[Column4]]*100</f>
        <v>19.318181818181817</v>
      </c>
      <c r="G250">
        <f>Table134[[#This Row],[Column4]]*12.5%</f>
        <v>11</v>
      </c>
      <c r="H250" s="4">
        <f>Table134[[#This Row],[Column3]]-Table134[[#This Row],[Column6]]</f>
        <v>6</v>
      </c>
    </row>
    <row r="251" spans="1:8" x14ac:dyDescent="0.35">
      <c r="A251" s="45">
        <v>249</v>
      </c>
      <c r="B251" s="45" t="s">
        <v>3</v>
      </c>
      <c r="C251" s="45">
        <v>8</v>
      </c>
      <c r="D251" s="4">
        <v>19</v>
      </c>
      <c r="E251">
        <v>100</v>
      </c>
      <c r="F251" s="4">
        <f>Table134[[#This Row],[Column3]]/Table134[[#This Row],[Column4]]*100</f>
        <v>19</v>
      </c>
      <c r="G251">
        <f>Table134[[#This Row],[Column4]]*12.5%</f>
        <v>12.5</v>
      </c>
      <c r="H251" s="4">
        <f>Table134[[#This Row],[Column3]]-Table134[[#This Row],[Column6]]</f>
        <v>6.5</v>
      </c>
    </row>
    <row r="252" spans="1:8" x14ac:dyDescent="0.35">
      <c r="A252" s="45">
        <v>250</v>
      </c>
      <c r="B252" s="45" t="s">
        <v>3</v>
      </c>
      <c r="C252" s="45">
        <v>8</v>
      </c>
      <c r="D252" s="4">
        <v>13</v>
      </c>
      <c r="E252">
        <v>100</v>
      </c>
      <c r="F252" s="4">
        <f>Table134[[#This Row],[Column3]]/Table134[[#This Row],[Column4]]*100</f>
        <v>13</v>
      </c>
      <c r="G252">
        <f>Table134[[#This Row],[Column4]]*12.5%</f>
        <v>12.5</v>
      </c>
      <c r="H252" s="4">
        <f>Table134[[#This Row],[Column3]]-Table134[[#This Row],[Column6]]</f>
        <v>0.5</v>
      </c>
    </row>
    <row r="253" spans="1:8" x14ac:dyDescent="0.35">
      <c r="A253" s="45">
        <v>251</v>
      </c>
      <c r="B253" s="45" t="s">
        <v>2</v>
      </c>
      <c r="C253" s="45">
        <v>6</v>
      </c>
      <c r="D253" s="4">
        <v>13</v>
      </c>
      <c r="E253">
        <v>81.5</v>
      </c>
      <c r="F253" s="4">
        <f>Table134[[#This Row],[Column3]]/Table134[[#This Row],[Column4]]*100</f>
        <v>15.950920245398773</v>
      </c>
      <c r="G253">
        <f>Table134[[#This Row],[Column4]]*12.5%</f>
        <v>10.1875</v>
      </c>
      <c r="H253" s="4">
        <f>Table134[[#This Row],[Column3]]-Table134[[#This Row],[Column6]]</f>
        <v>2.8125</v>
      </c>
    </row>
    <row r="254" spans="1:8" x14ac:dyDescent="0.35">
      <c r="A254" s="45">
        <v>252</v>
      </c>
      <c r="B254" s="45" t="s">
        <v>2</v>
      </c>
      <c r="C254" s="45">
        <v>6</v>
      </c>
      <c r="D254" s="4">
        <v>12</v>
      </c>
      <c r="E254">
        <v>81.5</v>
      </c>
      <c r="F254" s="4">
        <f>Table134[[#This Row],[Column3]]/Table134[[#This Row],[Column4]]*100</f>
        <v>14.723926380368098</v>
      </c>
      <c r="G254">
        <f>Table134[[#This Row],[Column4]]*12.5%</f>
        <v>10.1875</v>
      </c>
      <c r="H254" s="4">
        <f>Table134[[#This Row],[Column3]]-Table134[[#This Row],[Column6]]</f>
        <v>1.8125</v>
      </c>
    </row>
    <row r="255" spans="1:8" x14ac:dyDescent="0.35">
      <c r="A255" s="45">
        <v>253</v>
      </c>
      <c r="B255" s="45" t="s">
        <v>2</v>
      </c>
      <c r="C255" s="45">
        <v>6</v>
      </c>
      <c r="D255" s="4">
        <v>14</v>
      </c>
      <c r="E255">
        <v>81.5</v>
      </c>
      <c r="F255" s="4">
        <f>Table134[[#This Row],[Column3]]/Table134[[#This Row],[Column4]]*100</f>
        <v>17.177914110429448</v>
      </c>
      <c r="G255">
        <f>Table134[[#This Row],[Column4]]*12.5%</f>
        <v>10.1875</v>
      </c>
      <c r="H255" s="4">
        <f>Table134[[#This Row],[Column3]]-Table134[[#This Row],[Column6]]</f>
        <v>3.8125</v>
      </c>
    </row>
    <row r="256" spans="1:8" x14ac:dyDescent="0.35">
      <c r="A256" s="45">
        <v>254</v>
      </c>
      <c r="B256" s="45" t="s">
        <v>2</v>
      </c>
      <c r="C256" s="45">
        <v>6</v>
      </c>
      <c r="D256" s="4">
        <v>14</v>
      </c>
      <c r="E256">
        <v>81.5</v>
      </c>
      <c r="F256" s="4">
        <f>Table134[[#This Row],[Column3]]/Table134[[#This Row],[Column4]]*100</f>
        <v>17.177914110429448</v>
      </c>
      <c r="G256">
        <f>Table134[[#This Row],[Column4]]*12.5%</f>
        <v>10.1875</v>
      </c>
      <c r="H256" s="4">
        <f>Table134[[#This Row],[Column3]]-Table134[[#This Row],[Column6]]</f>
        <v>3.8125</v>
      </c>
    </row>
    <row r="257" spans="1:8" x14ac:dyDescent="0.35">
      <c r="A257" s="45">
        <v>255</v>
      </c>
      <c r="B257" s="45" t="s">
        <v>2</v>
      </c>
      <c r="C257" s="45">
        <v>6</v>
      </c>
      <c r="D257" s="4">
        <v>13</v>
      </c>
      <c r="E257">
        <v>81.5</v>
      </c>
      <c r="F257" s="4">
        <f>Table134[[#This Row],[Column3]]/Table134[[#This Row],[Column4]]*100</f>
        <v>15.950920245398773</v>
      </c>
      <c r="G257">
        <f>Table134[[#This Row],[Column4]]*12.5%</f>
        <v>10.1875</v>
      </c>
      <c r="H257" s="4">
        <f>Table134[[#This Row],[Column3]]-Table134[[#This Row],[Column6]]</f>
        <v>2.8125</v>
      </c>
    </row>
    <row r="258" spans="1:8" x14ac:dyDescent="0.35">
      <c r="A258" s="45">
        <v>256</v>
      </c>
      <c r="B258" s="45" t="s">
        <v>2</v>
      </c>
      <c r="C258" s="45">
        <v>6</v>
      </c>
      <c r="D258" s="4">
        <v>13</v>
      </c>
      <c r="E258">
        <v>81.5</v>
      </c>
      <c r="F258" s="4">
        <f>Table134[[#This Row],[Column3]]/Table134[[#This Row],[Column4]]*100</f>
        <v>15.950920245398773</v>
      </c>
      <c r="G258">
        <f>Table134[[#This Row],[Column4]]*12.5%</f>
        <v>10.1875</v>
      </c>
      <c r="H258" s="4">
        <f>Table134[[#This Row],[Column3]]-Table134[[#This Row],[Column6]]</f>
        <v>2.8125</v>
      </c>
    </row>
    <row r="259" spans="1:8" x14ac:dyDescent="0.35">
      <c r="A259" s="45">
        <v>257</v>
      </c>
      <c r="B259" s="45" t="s">
        <v>2</v>
      </c>
      <c r="C259" s="45">
        <v>8</v>
      </c>
      <c r="D259" s="4">
        <v>13</v>
      </c>
      <c r="E259">
        <v>101</v>
      </c>
      <c r="F259" s="4">
        <f>Table134[[#This Row],[Column3]]/Table134[[#This Row],[Column4]]*100</f>
        <v>12.871287128712872</v>
      </c>
      <c r="G259">
        <f>Table134[[#This Row],[Column4]]*12.5%</f>
        <v>12.625</v>
      </c>
      <c r="H259" s="4">
        <f>Table134[[#This Row],[Column3]]-Table134[[#This Row],[Column6]]</f>
        <v>0.375</v>
      </c>
    </row>
    <row r="260" spans="1:8" x14ac:dyDescent="0.35">
      <c r="A260" s="45">
        <v>258</v>
      </c>
      <c r="B260" s="45" t="s">
        <v>2</v>
      </c>
      <c r="C260" s="45">
        <v>7</v>
      </c>
      <c r="D260" s="4">
        <v>13</v>
      </c>
      <c r="E260">
        <v>91.5</v>
      </c>
      <c r="F260" s="4">
        <f>Table134[[#This Row],[Column3]]/Table134[[#This Row],[Column4]]*100</f>
        <v>14.207650273224044</v>
      </c>
      <c r="G260">
        <f>Table134[[#This Row],[Column4]]*12.5%</f>
        <v>11.4375</v>
      </c>
      <c r="H260" s="4">
        <f>Table134[[#This Row],[Column3]]-Table134[[#This Row],[Column6]]</f>
        <v>1.5625</v>
      </c>
    </row>
    <row r="261" spans="1:8" x14ac:dyDescent="0.35">
      <c r="A261" s="45">
        <v>259</v>
      </c>
      <c r="B261" s="45" t="s">
        <v>2</v>
      </c>
      <c r="C261" s="45">
        <v>6</v>
      </c>
      <c r="D261" s="4">
        <v>15</v>
      </c>
      <c r="E261">
        <v>81.5</v>
      </c>
      <c r="F261" s="4">
        <f>Table134[[#This Row],[Column3]]/Table134[[#This Row],[Column4]]*100</f>
        <v>18.404907975460123</v>
      </c>
      <c r="G261">
        <f>Table134[[#This Row],[Column4]]*12.5%</f>
        <v>10.1875</v>
      </c>
      <c r="H261" s="4">
        <f>Table134[[#This Row],[Column3]]-Table134[[#This Row],[Column6]]</f>
        <v>4.8125</v>
      </c>
    </row>
    <row r="262" spans="1:8" x14ac:dyDescent="0.35">
      <c r="A262" s="45">
        <v>260</v>
      </c>
      <c r="B262" s="45" t="s">
        <v>2</v>
      </c>
      <c r="C262" s="45">
        <v>8</v>
      </c>
      <c r="D262" s="4">
        <v>12</v>
      </c>
      <c r="E262">
        <v>101</v>
      </c>
      <c r="F262" s="4">
        <f>Table134[[#This Row],[Column3]]/Table134[[#This Row],[Column4]]*100</f>
        <v>11.881188118811881</v>
      </c>
      <c r="G262">
        <f>Table134[[#This Row],[Column4]]*12.5%</f>
        <v>12.625</v>
      </c>
      <c r="H262" s="4">
        <f>Table134[[#This Row],[Column3]]-Table134[[#This Row],[Column6]]</f>
        <v>-0.625</v>
      </c>
    </row>
    <row r="263" spans="1:8" x14ac:dyDescent="0.35">
      <c r="A263" s="45">
        <v>261</v>
      </c>
      <c r="B263" s="45" t="s">
        <v>2</v>
      </c>
      <c r="C263" s="45">
        <v>6</v>
      </c>
      <c r="D263" s="4">
        <v>9</v>
      </c>
      <c r="E263">
        <v>81.5</v>
      </c>
      <c r="F263" s="4">
        <f>Table134[[#This Row],[Column3]]/Table134[[#This Row],[Column4]]*100</f>
        <v>11.042944785276074</v>
      </c>
      <c r="G263">
        <f>Table134[[#This Row],[Column4]]*12.5%</f>
        <v>10.1875</v>
      </c>
      <c r="H263" s="4">
        <f>Table134[[#This Row],[Column3]]-Table134[[#This Row],[Column6]]</f>
        <v>-1.1875</v>
      </c>
    </row>
    <row r="264" spans="1:8" x14ac:dyDescent="0.35">
      <c r="A264" s="45">
        <v>262</v>
      </c>
      <c r="B264" s="45" t="s">
        <v>2</v>
      </c>
      <c r="C264" s="45">
        <v>6</v>
      </c>
      <c r="D264" s="4">
        <v>13</v>
      </c>
      <c r="E264">
        <v>81.5</v>
      </c>
      <c r="F264" s="4">
        <f>Table134[[#This Row],[Column3]]/Table134[[#This Row],[Column4]]*100</f>
        <v>15.950920245398773</v>
      </c>
      <c r="G264">
        <f>Table134[[#This Row],[Column4]]*12.5%</f>
        <v>10.1875</v>
      </c>
      <c r="H264" s="4">
        <f>Table134[[#This Row],[Column3]]-Table134[[#This Row],[Column6]]</f>
        <v>2.8125</v>
      </c>
    </row>
    <row r="265" spans="1:8" x14ac:dyDescent="0.35">
      <c r="A265" s="45">
        <v>263</v>
      </c>
      <c r="B265" s="45" t="s">
        <v>2</v>
      </c>
      <c r="C265" s="45">
        <v>6</v>
      </c>
      <c r="D265" s="4">
        <v>15</v>
      </c>
      <c r="E265">
        <v>81.5</v>
      </c>
      <c r="F265" s="4">
        <f>Table134[[#This Row],[Column3]]/Table134[[#This Row],[Column4]]*100</f>
        <v>18.404907975460123</v>
      </c>
      <c r="G265">
        <f>Table134[[#This Row],[Column4]]*12.5%</f>
        <v>10.1875</v>
      </c>
      <c r="H265" s="4">
        <f>Table134[[#This Row],[Column3]]-Table134[[#This Row],[Column6]]</f>
        <v>4.8125</v>
      </c>
    </row>
    <row r="266" spans="1:8" x14ac:dyDescent="0.35">
      <c r="A266" s="45">
        <v>264</v>
      </c>
      <c r="B266" s="45" t="s">
        <v>2</v>
      </c>
      <c r="C266" s="45">
        <v>7</v>
      </c>
      <c r="D266" s="4">
        <v>11</v>
      </c>
      <c r="E266">
        <v>91.5</v>
      </c>
      <c r="F266" s="4">
        <f>Table134[[#This Row],[Column3]]/Table134[[#This Row],[Column4]]*100</f>
        <v>12.021857923497267</v>
      </c>
      <c r="G266">
        <f>Table134[[#This Row],[Column4]]*12.5%</f>
        <v>11.4375</v>
      </c>
      <c r="H266" s="4">
        <f>Table134[[#This Row],[Column3]]-Table134[[#This Row],[Column6]]</f>
        <v>-0.4375</v>
      </c>
    </row>
    <row r="267" spans="1:8" x14ac:dyDescent="0.35">
      <c r="A267" s="45">
        <v>265</v>
      </c>
      <c r="B267" s="45" t="s">
        <v>2</v>
      </c>
      <c r="C267" s="45">
        <v>7</v>
      </c>
      <c r="D267" s="4">
        <v>13</v>
      </c>
      <c r="E267">
        <v>91.5</v>
      </c>
      <c r="F267" s="4">
        <f>Table134[[#This Row],[Column3]]/Table134[[#This Row],[Column4]]*100</f>
        <v>14.207650273224044</v>
      </c>
      <c r="G267">
        <f>Table134[[#This Row],[Column4]]*12.5%</f>
        <v>11.4375</v>
      </c>
      <c r="H267" s="4">
        <f>Table134[[#This Row],[Column3]]-Table134[[#This Row],[Column6]]</f>
        <v>1.5625</v>
      </c>
    </row>
    <row r="268" spans="1:8" x14ac:dyDescent="0.35">
      <c r="A268" s="45">
        <v>266</v>
      </c>
      <c r="B268" s="45" t="s">
        <v>3</v>
      </c>
      <c r="C268" s="45">
        <v>7</v>
      </c>
      <c r="D268" s="4">
        <v>13</v>
      </c>
      <c r="E268">
        <v>88</v>
      </c>
      <c r="F268" s="4">
        <f>Table134[[#This Row],[Column3]]/Table134[[#This Row],[Column4]]*100</f>
        <v>14.772727272727273</v>
      </c>
      <c r="G268">
        <f>Table134[[#This Row],[Column4]]*12.5%</f>
        <v>11</v>
      </c>
      <c r="H268" s="4">
        <f>Table134[[#This Row],[Column3]]-Table134[[#This Row],[Column6]]</f>
        <v>2</v>
      </c>
    </row>
    <row r="269" spans="1:8" x14ac:dyDescent="0.35">
      <c r="A269" s="45">
        <v>267</v>
      </c>
      <c r="B269" s="45" t="s">
        <v>2</v>
      </c>
      <c r="C269" s="45">
        <v>7</v>
      </c>
      <c r="D269" s="4">
        <v>8</v>
      </c>
      <c r="E269">
        <v>91.5</v>
      </c>
      <c r="F269" s="4">
        <f>Table134[[#This Row],[Column3]]/Table134[[#This Row],[Column4]]*100</f>
        <v>8.7431693989071047</v>
      </c>
      <c r="G269">
        <f>Table134[[#This Row],[Column4]]*12.5%</f>
        <v>11.4375</v>
      </c>
      <c r="H269" s="4">
        <f>Table134[[#This Row],[Column3]]-Table134[[#This Row],[Column6]]</f>
        <v>-3.4375</v>
      </c>
    </row>
    <row r="270" spans="1:8" x14ac:dyDescent="0.35">
      <c r="A270" s="45">
        <v>268</v>
      </c>
      <c r="B270" s="45" t="s">
        <v>2</v>
      </c>
      <c r="C270" s="45">
        <v>8</v>
      </c>
      <c r="D270" s="4">
        <v>17</v>
      </c>
      <c r="E270">
        <v>101</v>
      </c>
      <c r="F270" s="4">
        <f>Table134[[#This Row],[Column3]]/Table134[[#This Row],[Column4]]*100</f>
        <v>16.831683168316832</v>
      </c>
      <c r="G270">
        <f>Table134[[#This Row],[Column4]]*12.5%</f>
        <v>12.625</v>
      </c>
      <c r="H270" s="4">
        <f>Table134[[#This Row],[Column3]]-Table134[[#This Row],[Column6]]</f>
        <v>4.375</v>
      </c>
    </row>
    <row r="271" spans="1:8" x14ac:dyDescent="0.35">
      <c r="A271" s="45">
        <v>269</v>
      </c>
      <c r="B271" s="45" t="s">
        <v>2</v>
      </c>
      <c r="C271" s="45">
        <v>8</v>
      </c>
      <c r="D271" s="4">
        <v>12</v>
      </c>
      <c r="E271">
        <v>101</v>
      </c>
      <c r="F271" s="4">
        <f>Table134[[#This Row],[Column3]]/Table134[[#This Row],[Column4]]*100</f>
        <v>11.881188118811881</v>
      </c>
      <c r="G271">
        <f>Table134[[#This Row],[Column4]]*12.5%</f>
        <v>12.625</v>
      </c>
      <c r="H271" s="4">
        <f>Table134[[#This Row],[Column3]]-Table134[[#This Row],[Column6]]</f>
        <v>-0.625</v>
      </c>
    </row>
    <row r="272" spans="1:8" x14ac:dyDescent="0.35">
      <c r="A272" s="45">
        <v>270</v>
      </c>
      <c r="B272" s="45" t="s">
        <v>3</v>
      </c>
      <c r="C272" s="45">
        <v>8</v>
      </c>
      <c r="D272" s="4">
        <v>13</v>
      </c>
      <c r="E272">
        <v>100</v>
      </c>
      <c r="F272" s="4">
        <f>Table134[[#This Row],[Column3]]/Table134[[#This Row],[Column4]]*100</f>
        <v>13</v>
      </c>
      <c r="G272">
        <f>Table134[[#This Row],[Column4]]*12.5%</f>
        <v>12.5</v>
      </c>
      <c r="H272" s="4">
        <f>Table134[[#This Row],[Column3]]-Table134[[#This Row],[Column6]]</f>
        <v>0.5</v>
      </c>
    </row>
    <row r="273" spans="1:8" x14ac:dyDescent="0.35">
      <c r="A273" s="45">
        <v>271</v>
      </c>
      <c r="B273" s="45" t="s">
        <v>3</v>
      </c>
      <c r="C273" s="45">
        <v>7</v>
      </c>
      <c r="D273" s="4">
        <v>18</v>
      </c>
      <c r="E273">
        <v>88</v>
      </c>
      <c r="F273" s="4">
        <f>Table134[[#This Row],[Column3]]/Table134[[#This Row],[Column4]]*100</f>
        <v>20.454545454545457</v>
      </c>
      <c r="G273">
        <f>Table134[[#This Row],[Column4]]*12.5%</f>
        <v>11</v>
      </c>
      <c r="H273" s="4">
        <f>Table134[[#This Row],[Column3]]-Table134[[#This Row],[Column6]]</f>
        <v>7</v>
      </c>
    </row>
    <row r="274" spans="1:8" x14ac:dyDescent="0.35">
      <c r="A274" s="45">
        <v>272</v>
      </c>
      <c r="B274" s="45" t="s">
        <v>2</v>
      </c>
      <c r="C274" s="45">
        <v>8</v>
      </c>
      <c r="D274" s="4">
        <v>27</v>
      </c>
      <c r="E274">
        <v>101</v>
      </c>
      <c r="F274" s="4">
        <f>Table134[[#This Row],[Column3]]/Table134[[#This Row],[Column4]]*100</f>
        <v>26.732673267326735</v>
      </c>
      <c r="G274">
        <f>Table134[[#This Row],[Column4]]*12.5%</f>
        <v>12.625</v>
      </c>
      <c r="H274" s="4">
        <f>Table134[[#This Row],[Column3]]-Table134[[#This Row],[Column6]]</f>
        <v>14.375</v>
      </c>
    </row>
    <row r="275" spans="1:8" x14ac:dyDescent="0.35">
      <c r="A275" s="45">
        <v>273</v>
      </c>
      <c r="B275" s="45" t="s">
        <v>2</v>
      </c>
      <c r="C275" s="45">
        <v>8</v>
      </c>
      <c r="D275" s="4">
        <v>17</v>
      </c>
      <c r="E275">
        <v>101</v>
      </c>
      <c r="F275" s="4">
        <f>Table134[[#This Row],[Column3]]/Table134[[#This Row],[Column4]]*100</f>
        <v>16.831683168316832</v>
      </c>
      <c r="G275">
        <f>Table134[[#This Row],[Column4]]*12.5%</f>
        <v>12.625</v>
      </c>
      <c r="H275" s="4">
        <f>Table134[[#This Row],[Column3]]-Table134[[#This Row],[Column6]]</f>
        <v>4.375</v>
      </c>
    </row>
    <row r="276" spans="1:8" x14ac:dyDescent="0.35">
      <c r="A276" s="45">
        <v>274</v>
      </c>
      <c r="B276" s="45" t="s">
        <v>2</v>
      </c>
      <c r="C276" s="45">
        <v>8</v>
      </c>
      <c r="D276" s="4">
        <v>12</v>
      </c>
      <c r="E276">
        <v>101</v>
      </c>
      <c r="F276" s="4">
        <f>Table134[[#This Row],[Column3]]/Table134[[#This Row],[Column4]]*100</f>
        <v>11.881188118811881</v>
      </c>
      <c r="G276">
        <f>Table134[[#This Row],[Column4]]*12.5%</f>
        <v>12.625</v>
      </c>
      <c r="H276" s="4">
        <f>Table134[[#This Row],[Column3]]-Table134[[#This Row],[Column6]]</f>
        <v>-0.625</v>
      </c>
    </row>
    <row r="277" spans="1:8" x14ac:dyDescent="0.35">
      <c r="A277" s="45">
        <v>275</v>
      </c>
      <c r="B277" s="45" t="s">
        <v>3</v>
      </c>
      <c r="C277" s="45">
        <v>8</v>
      </c>
      <c r="D277" s="4">
        <v>13</v>
      </c>
      <c r="E277">
        <v>100</v>
      </c>
      <c r="F277" s="4">
        <f>Table134[[#This Row],[Column3]]/Table134[[#This Row],[Column4]]*100</f>
        <v>13</v>
      </c>
      <c r="G277">
        <f>Table134[[#This Row],[Column4]]*12.5%</f>
        <v>12.5</v>
      </c>
      <c r="H277" s="4">
        <f>Table134[[#This Row],[Column3]]-Table134[[#This Row],[Column6]]</f>
        <v>0.5</v>
      </c>
    </row>
    <row r="278" spans="1:8" x14ac:dyDescent="0.35">
      <c r="A278" s="45">
        <v>276</v>
      </c>
      <c r="B278" s="45" t="s">
        <v>3</v>
      </c>
      <c r="C278" s="45">
        <v>7</v>
      </c>
      <c r="D278" s="4">
        <v>18</v>
      </c>
      <c r="E278">
        <v>88</v>
      </c>
      <c r="F278" s="4">
        <f>Table134[[#This Row],[Column3]]/Table134[[#This Row],[Column4]]*100</f>
        <v>20.454545454545457</v>
      </c>
      <c r="G278">
        <f>Table134[[#This Row],[Column4]]*12.5%</f>
        <v>11</v>
      </c>
      <c r="H278" s="4">
        <f>Table134[[#This Row],[Column3]]-Table134[[#This Row],[Column6]]</f>
        <v>7</v>
      </c>
    </row>
    <row r="279" spans="1:8" x14ac:dyDescent="0.35">
      <c r="A279" s="45">
        <v>277</v>
      </c>
      <c r="B279" s="45" t="s">
        <v>2</v>
      </c>
      <c r="C279" s="45">
        <v>8</v>
      </c>
      <c r="D279" s="4">
        <v>27</v>
      </c>
      <c r="E279">
        <v>101</v>
      </c>
      <c r="F279" s="4">
        <f>Table134[[#This Row],[Column3]]/Table134[[#This Row],[Column4]]*100</f>
        <v>26.732673267326735</v>
      </c>
      <c r="G279">
        <f>Table134[[#This Row],[Column4]]*12.5%</f>
        <v>12.625</v>
      </c>
      <c r="H279" s="4">
        <f>Table134[[#This Row],[Column3]]-Table134[[#This Row],[Column6]]</f>
        <v>14.375</v>
      </c>
    </row>
    <row r="280" spans="1:8" x14ac:dyDescent="0.35">
      <c r="A280" s="45">
        <v>278</v>
      </c>
      <c r="B280" s="45" t="s">
        <v>2</v>
      </c>
      <c r="C280" s="45">
        <v>8</v>
      </c>
      <c r="D280" s="4">
        <v>17</v>
      </c>
      <c r="E280">
        <v>101</v>
      </c>
      <c r="F280" s="4">
        <f>Table134[[#This Row],[Column3]]/Table134[[#This Row],[Column4]]*100</f>
        <v>16.831683168316832</v>
      </c>
      <c r="G280">
        <f>Table134[[#This Row],[Column4]]*12.5%</f>
        <v>12.625</v>
      </c>
      <c r="H280" s="4">
        <f>Table134[[#This Row],[Column3]]-Table134[[#This Row],[Column6]]</f>
        <v>4.375</v>
      </c>
    </row>
    <row r="281" spans="1:8" x14ac:dyDescent="0.35">
      <c r="A281" s="45">
        <v>279</v>
      </c>
      <c r="B281" s="45" t="s">
        <v>2</v>
      </c>
      <c r="C281" s="45">
        <v>6</v>
      </c>
      <c r="D281" s="4">
        <v>14</v>
      </c>
      <c r="E281">
        <v>81.5</v>
      </c>
      <c r="F281" s="4">
        <f>Table134[[#This Row],[Column3]]/Table134[[#This Row],[Column4]]*100</f>
        <v>17.177914110429448</v>
      </c>
      <c r="G281">
        <f>Table134[[#This Row],[Column4]]*12.5%</f>
        <v>10.1875</v>
      </c>
      <c r="H281" s="4">
        <f>Table134[[#This Row],[Column3]]-Table134[[#This Row],[Column6]]</f>
        <v>3.8125</v>
      </c>
    </row>
    <row r="282" spans="1:8" x14ac:dyDescent="0.35">
      <c r="A282" s="45">
        <v>280</v>
      </c>
      <c r="B282" s="45" t="s">
        <v>3</v>
      </c>
      <c r="C282" s="45">
        <v>6</v>
      </c>
      <c r="D282" s="4">
        <v>7</v>
      </c>
      <c r="E282">
        <v>78.5</v>
      </c>
      <c r="F282" s="4">
        <f>Table134[[#This Row],[Column3]]/Table134[[#This Row],[Column4]]*100</f>
        <v>8.9171974522292992</v>
      </c>
      <c r="G282">
        <f>Table134[[#This Row],[Column4]]*12.5%</f>
        <v>9.8125</v>
      </c>
      <c r="H282" s="4">
        <f>Table134[[#This Row],[Column3]]-Table134[[#This Row],[Column6]]</f>
        <v>-2.8125</v>
      </c>
    </row>
    <row r="283" spans="1:8" x14ac:dyDescent="0.35">
      <c r="A283" s="45">
        <v>281</v>
      </c>
      <c r="B283" s="45" t="s">
        <v>3</v>
      </c>
      <c r="C283" s="45">
        <v>7</v>
      </c>
      <c r="D283" s="4">
        <v>15</v>
      </c>
      <c r="E283">
        <v>88</v>
      </c>
      <c r="F283" s="4">
        <f>Table134[[#This Row],[Column3]]/Table134[[#This Row],[Column4]]*100</f>
        <v>17.045454545454543</v>
      </c>
      <c r="G283">
        <f>Table134[[#This Row],[Column4]]*12.5%</f>
        <v>11</v>
      </c>
      <c r="H283" s="4">
        <f>Table134[[#This Row],[Column3]]-Table134[[#This Row],[Column6]]</f>
        <v>4</v>
      </c>
    </row>
    <row r="284" spans="1:8" x14ac:dyDescent="0.35">
      <c r="A284" s="45">
        <v>282</v>
      </c>
      <c r="B284" s="45" t="s">
        <v>3</v>
      </c>
      <c r="C284" s="45">
        <v>7</v>
      </c>
      <c r="D284" s="4">
        <v>11</v>
      </c>
      <c r="E284">
        <v>88</v>
      </c>
      <c r="F284" s="4">
        <f>Table134[[#This Row],[Column3]]/Table134[[#This Row],[Column4]]*100</f>
        <v>12.5</v>
      </c>
      <c r="G284">
        <f>Table134[[#This Row],[Column4]]*12.5%</f>
        <v>11</v>
      </c>
      <c r="H284" s="4">
        <f>Table134[[#This Row],[Column3]]-Table134[[#This Row],[Column6]]</f>
        <v>0</v>
      </c>
    </row>
    <row r="285" spans="1:8" x14ac:dyDescent="0.35">
      <c r="A285" s="45">
        <v>283</v>
      </c>
      <c r="B285" s="45" t="s">
        <v>2</v>
      </c>
      <c r="C285" s="45">
        <v>6</v>
      </c>
      <c r="D285" s="4">
        <v>16</v>
      </c>
      <c r="E285">
        <v>81.5</v>
      </c>
      <c r="F285" s="4">
        <f>Table134[[#This Row],[Column3]]/Table134[[#This Row],[Column4]]*100</f>
        <v>19.631901840490798</v>
      </c>
      <c r="G285">
        <f>Table134[[#This Row],[Column4]]*12.5%</f>
        <v>10.1875</v>
      </c>
      <c r="H285" s="4">
        <f>Table134[[#This Row],[Column3]]-Table134[[#This Row],[Column6]]</f>
        <v>5.8125</v>
      </c>
    </row>
    <row r="286" spans="1:8" x14ac:dyDescent="0.35">
      <c r="A286" s="45">
        <v>284</v>
      </c>
      <c r="B286" s="45" t="s">
        <v>3</v>
      </c>
      <c r="C286" s="45">
        <v>6</v>
      </c>
      <c r="D286" s="4">
        <v>14</v>
      </c>
      <c r="E286">
        <v>78.5</v>
      </c>
      <c r="F286" s="4">
        <f>Table134[[#This Row],[Column3]]/Table134[[#This Row],[Column4]]*100</f>
        <v>17.834394904458598</v>
      </c>
      <c r="G286">
        <f>Table134[[#This Row],[Column4]]*12.5%</f>
        <v>9.8125</v>
      </c>
      <c r="H286" s="4">
        <f>Table134[[#This Row],[Column3]]-Table134[[#This Row],[Column6]]</f>
        <v>4.1875</v>
      </c>
    </row>
    <row r="287" spans="1:8" x14ac:dyDescent="0.35">
      <c r="A287" s="45">
        <v>285</v>
      </c>
      <c r="B287" s="45" t="s">
        <v>2</v>
      </c>
      <c r="C287" s="45">
        <v>6</v>
      </c>
      <c r="D287" s="4">
        <v>12</v>
      </c>
      <c r="E287">
        <v>81.5</v>
      </c>
      <c r="F287" s="4">
        <f>Table134[[#This Row],[Column3]]/Table134[[#This Row],[Column4]]*100</f>
        <v>14.723926380368098</v>
      </c>
      <c r="G287">
        <f>Table134[[#This Row],[Column4]]*12.5%</f>
        <v>10.1875</v>
      </c>
      <c r="H287" s="4">
        <f>Table134[[#This Row],[Column3]]-Table134[[#This Row],[Column6]]</f>
        <v>1.8125</v>
      </c>
    </row>
    <row r="288" spans="1:8" x14ac:dyDescent="0.35">
      <c r="A288" s="45">
        <v>286</v>
      </c>
      <c r="B288" s="45" t="s">
        <v>3</v>
      </c>
      <c r="C288" s="45">
        <v>7</v>
      </c>
      <c r="D288" s="4">
        <v>15</v>
      </c>
      <c r="E288">
        <v>88</v>
      </c>
      <c r="F288" s="4">
        <f>Table134[[#This Row],[Column3]]/Table134[[#This Row],[Column4]]*100</f>
        <v>17.045454545454543</v>
      </c>
      <c r="G288">
        <f>Table134[[#This Row],[Column4]]*12.5%</f>
        <v>11</v>
      </c>
      <c r="H288" s="4">
        <f>Table134[[#This Row],[Column3]]-Table134[[#This Row],[Column6]]</f>
        <v>4</v>
      </c>
    </row>
    <row r="289" spans="1:8" x14ac:dyDescent="0.35">
      <c r="A289" s="45">
        <v>287</v>
      </c>
      <c r="B289" s="45" t="s">
        <v>3</v>
      </c>
      <c r="C289" s="45">
        <v>8</v>
      </c>
      <c r="D289" s="4">
        <v>9</v>
      </c>
      <c r="E289">
        <v>100</v>
      </c>
      <c r="F289" s="4">
        <f>Table134[[#This Row],[Column3]]/Table134[[#This Row],[Column4]]*100</f>
        <v>9</v>
      </c>
      <c r="G289">
        <f>Table134[[#This Row],[Column4]]*12.5%</f>
        <v>12.5</v>
      </c>
      <c r="H289" s="4">
        <f>Table134[[#This Row],[Column3]]-Table134[[#This Row],[Column6]]</f>
        <v>-3.5</v>
      </c>
    </row>
    <row r="290" spans="1:8" x14ac:dyDescent="0.35">
      <c r="A290" s="45">
        <v>288</v>
      </c>
      <c r="B290" s="45" t="s">
        <v>3</v>
      </c>
      <c r="C290" s="45">
        <v>8</v>
      </c>
      <c r="D290" s="4">
        <v>9</v>
      </c>
      <c r="E290">
        <v>100</v>
      </c>
      <c r="F290" s="4">
        <f>Table134[[#This Row],[Column3]]/Table134[[#This Row],[Column4]]*100</f>
        <v>9</v>
      </c>
      <c r="G290">
        <f>Table134[[#This Row],[Column4]]*12.5%</f>
        <v>12.5</v>
      </c>
      <c r="H290" s="4">
        <f>Table134[[#This Row],[Column3]]-Table134[[#This Row],[Column6]]</f>
        <v>-3.5</v>
      </c>
    </row>
    <row r="291" spans="1:8" x14ac:dyDescent="0.35">
      <c r="A291" s="45">
        <v>289</v>
      </c>
      <c r="B291" s="45" t="s">
        <v>2</v>
      </c>
      <c r="C291" s="45">
        <v>6</v>
      </c>
      <c r="D291" s="4">
        <v>11</v>
      </c>
      <c r="E291">
        <v>81.5</v>
      </c>
      <c r="F291" s="4">
        <f>Table134[[#This Row],[Column3]]/Table134[[#This Row],[Column4]]*100</f>
        <v>13.496932515337424</v>
      </c>
      <c r="G291">
        <f>Table134[[#This Row],[Column4]]*12.5%</f>
        <v>10.1875</v>
      </c>
      <c r="H291" s="4">
        <f>Table134[[#This Row],[Column3]]-Table134[[#This Row],[Column6]]</f>
        <v>0.8125</v>
      </c>
    </row>
    <row r="292" spans="1:8" x14ac:dyDescent="0.35">
      <c r="A292" s="45">
        <v>290</v>
      </c>
      <c r="B292" s="45" t="s">
        <v>3</v>
      </c>
      <c r="C292" s="45">
        <v>6</v>
      </c>
      <c r="D292" s="4">
        <v>11</v>
      </c>
      <c r="E292">
        <v>78.5</v>
      </c>
      <c r="F292" s="4">
        <f>Table134[[#This Row],[Column3]]/Table134[[#This Row],[Column4]]*100</f>
        <v>14.012738853503185</v>
      </c>
      <c r="G292">
        <f>Table134[[#This Row],[Column4]]*12.5%</f>
        <v>9.8125</v>
      </c>
      <c r="H292" s="4">
        <f>Table134[[#This Row],[Column3]]-Table134[[#This Row],[Column6]]</f>
        <v>1.1875</v>
      </c>
    </row>
    <row r="293" spans="1:8" x14ac:dyDescent="0.35">
      <c r="A293" s="45">
        <v>291</v>
      </c>
      <c r="B293" s="45" t="s">
        <v>2</v>
      </c>
      <c r="C293" s="45">
        <v>6</v>
      </c>
      <c r="D293" s="4">
        <v>11</v>
      </c>
      <c r="E293">
        <v>81.5</v>
      </c>
      <c r="F293" s="4">
        <f>Table134[[#This Row],[Column3]]/Table134[[#This Row],[Column4]]*100</f>
        <v>13.496932515337424</v>
      </c>
      <c r="G293">
        <f>Table134[[#This Row],[Column4]]*12.5%</f>
        <v>10.1875</v>
      </c>
      <c r="H293" s="4">
        <f>Table134[[#This Row],[Column3]]-Table134[[#This Row],[Column6]]</f>
        <v>0.8125</v>
      </c>
    </row>
    <row r="294" spans="1:8" x14ac:dyDescent="0.35">
      <c r="A294" s="45">
        <v>292</v>
      </c>
      <c r="B294" s="45" t="s">
        <v>3</v>
      </c>
      <c r="C294" s="45">
        <v>6</v>
      </c>
      <c r="D294" s="4">
        <v>11</v>
      </c>
      <c r="E294">
        <v>78.5</v>
      </c>
      <c r="F294" s="4">
        <f>Table134[[#This Row],[Column3]]/Table134[[#This Row],[Column4]]*100</f>
        <v>14.012738853503185</v>
      </c>
      <c r="G294">
        <f>Table134[[#This Row],[Column4]]*12.5%</f>
        <v>9.8125</v>
      </c>
      <c r="H294" s="4">
        <f>Table134[[#This Row],[Column3]]-Table134[[#This Row],[Column6]]</f>
        <v>1.1875</v>
      </c>
    </row>
    <row r="295" spans="1:8" x14ac:dyDescent="0.35">
      <c r="A295" s="45">
        <v>293</v>
      </c>
      <c r="B295" s="45" t="s">
        <v>3</v>
      </c>
      <c r="C295" s="45">
        <v>6</v>
      </c>
      <c r="D295" s="4">
        <v>11</v>
      </c>
      <c r="E295">
        <v>78.5</v>
      </c>
      <c r="F295" s="4">
        <f>Table134[[#This Row],[Column3]]/Table134[[#This Row],[Column4]]*100</f>
        <v>14.012738853503185</v>
      </c>
      <c r="G295">
        <f>Table134[[#This Row],[Column4]]*12.5%</f>
        <v>9.8125</v>
      </c>
      <c r="H295" s="4">
        <f>Table134[[#This Row],[Column3]]-Table134[[#This Row],[Column6]]</f>
        <v>1.1875</v>
      </c>
    </row>
    <row r="296" spans="1:8" x14ac:dyDescent="0.35">
      <c r="A296" s="45">
        <v>294</v>
      </c>
      <c r="B296" s="45" t="s">
        <v>2</v>
      </c>
      <c r="C296" s="45">
        <v>8</v>
      </c>
      <c r="D296" s="4">
        <v>14</v>
      </c>
      <c r="E296">
        <v>101</v>
      </c>
      <c r="F296" s="4">
        <f>Table134[[#This Row],[Column3]]/Table134[[#This Row],[Column4]]*100</f>
        <v>13.861386138613863</v>
      </c>
      <c r="G296">
        <f>Table134[[#This Row],[Column4]]*12.5%</f>
        <v>12.625</v>
      </c>
      <c r="H296" s="4">
        <f>Table134[[#This Row],[Column3]]-Table134[[#This Row],[Column6]]</f>
        <v>1.375</v>
      </c>
    </row>
    <row r="297" spans="1:8" x14ac:dyDescent="0.35">
      <c r="A297" s="45">
        <v>295</v>
      </c>
      <c r="B297" s="45" t="s">
        <v>2</v>
      </c>
      <c r="C297" s="45">
        <v>8</v>
      </c>
      <c r="D297" s="4">
        <v>15</v>
      </c>
      <c r="E297">
        <v>101</v>
      </c>
      <c r="F297" s="4">
        <f>Table134[[#This Row],[Column3]]/Table134[[#This Row],[Column4]]*100</f>
        <v>14.85148514851485</v>
      </c>
      <c r="G297">
        <f>Table134[[#This Row],[Column4]]*12.5%</f>
        <v>12.625</v>
      </c>
      <c r="H297" s="4">
        <f>Table134[[#This Row],[Column3]]-Table134[[#This Row],[Column6]]</f>
        <v>2.375</v>
      </c>
    </row>
    <row r="298" spans="1:8" x14ac:dyDescent="0.35">
      <c r="A298" s="45">
        <v>296</v>
      </c>
      <c r="B298" s="45" t="s">
        <v>2</v>
      </c>
      <c r="C298" s="45">
        <v>6</v>
      </c>
      <c r="D298" s="4">
        <v>17</v>
      </c>
      <c r="E298">
        <v>81.5</v>
      </c>
      <c r="F298" s="4">
        <f>Table134[[#This Row],[Column3]]/Table134[[#This Row],[Column4]]*100</f>
        <v>20.858895705521473</v>
      </c>
      <c r="G298">
        <f>Table134[[#This Row],[Column4]]*12.5%</f>
        <v>10.1875</v>
      </c>
      <c r="H298" s="4">
        <f>Table134[[#This Row],[Column3]]-Table134[[#This Row],[Column6]]</f>
        <v>6.8125</v>
      </c>
    </row>
    <row r="299" spans="1:8" x14ac:dyDescent="0.35">
      <c r="A299" s="45">
        <v>297</v>
      </c>
      <c r="B299" s="45" t="s">
        <v>2</v>
      </c>
      <c r="C299" s="45">
        <v>6</v>
      </c>
      <c r="D299" s="4">
        <v>16</v>
      </c>
      <c r="E299">
        <v>81.5</v>
      </c>
      <c r="F299" s="4">
        <f>Table134[[#This Row],[Column3]]/Table134[[#This Row],[Column4]]*100</f>
        <v>19.631901840490798</v>
      </c>
      <c r="G299">
        <f>Table134[[#This Row],[Column4]]*12.5%</f>
        <v>10.1875</v>
      </c>
      <c r="H299" s="4">
        <f>Table134[[#This Row],[Column3]]-Table134[[#This Row],[Column6]]</f>
        <v>5.8125</v>
      </c>
    </row>
    <row r="300" spans="1:8" x14ac:dyDescent="0.35">
      <c r="A300" s="45">
        <v>298</v>
      </c>
      <c r="B300" s="45" t="s">
        <v>2</v>
      </c>
      <c r="C300" s="45">
        <v>8</v>
      </c>
      <c r="D300" s="4">
        <v>21</v>
      </c>
      <c r="E300">
        <v>101</v>
      </c>
      <c r="F300" s="4">
        <f>Table134[[#This Row],[Column3]]/Table134[[#This Row],[Column4]]*100</f>
        <v>20.792079207920793</v>
      </c>
      <c r="G300">
        <f>Table134[[#This Row],[Column4]]*12.5%</f>
        <v>12.625</v>
      </c>
      <c r="H300" s="4">
        <f>Table134[[#This Row],[Column3]]-Table134[[#This Row],[Column6]]</f>
        <v>8.375</v>
      </c>
    </row>
    <row r="301" spans="1:8" x14ac:dyDescent="0.35">
      <c r="A301" s="45">
        <v>299</v>
      </c>
      <c r="B301" s="45" t="s">
        <v>2</v>
      </c>
      <c r="C301" s="45">
        <v>7</v>
      </c>
      <c r="D301" s="4">
        <v>20</v>
      </c>
      <c r="E301">
        <v>91.5</v>
      </c>
      <c r="F301" s="4">
        <f>Table134[[#This Row],[Column3]]/Table134[[#This Row],[Column4]]*100</f>
        <v>21.857923497267759</v>
      </c>
      <c r="G301">
        <f>Table134[[#This Row],[Column4]]*12.5%</f>
        <v>11.4375</v>
      </c>
      <c r="H301" s="4">
        <f>Table134[[#This Row],[Column3]]-Table134[[#This Row],[Column6]]</f>
        <v>8.5625</v>
      </c>
    </row>
    <row r="302" spans="1:8" x14ac:dyDescent="0.35">
      <c r="A302" s="45">
        <v>300</v>
      </c>
      <c r="B302" s="45" t="s">
        <v>2</v>
      </c>
      <c r="C302" s="45">
        <v>6</v>
      </c>
      <c r="D302" s="4">
        <v>17</v>
      </c>
      <c r="E302">
        <v>81.5</v>
      </c>
      <c r="F302" s="4">
        <f>Table134[[#This Row],[Column3]]/Table134[[#This Row],[Column4]]*100</f>
        <v>20.858895705521473</v>
      </c>
      <c r="G302">
        <f>Table134[[#This Row],[Column4]]*12.5%</f>
        <v>10.1875</v>
      </c>
      <c r="H302" s="4">
        <f>Table134[[#This Row],[Column3]]-Table134[[#This Row],[Column6]]</f>
        <v>6.8125</v>
      </c>
    </row>
    <row r="303" spans="1:8" x14ac:dyDescent="0.35">
      <c r="A303" s="45">
        <v>301</v>
      </c>
      <c r="B303" s="45" t="s">
        <v>2</v>
      </c>
      <c r="C303" s="45">
        <v>6</v>
      </c>
      <c r="D303" s="4">
        <v>11</v>
      </c>
      <c r="E303">
        <v>81.5</v>
      </c>
      <c r="F303" s="4">
        <f>Table134[[#This Row],[Column3]]/Table134[[#This Row],[Column4]]*100</f>
        <v>13.496932515337424</v>
      </c>
      <c r="G303">
        <f>Table134[[#This Row],[Column4]]*12.5%</f>
        <v>10.1875</v>
      </c>
      <c r="H303" s="4">
        <f>Table134[[#This Row],[Column3]]-Table134[[#This Row],[Column6]]</f>
        <v>0.8125</v>
      </c>
    </row>
    <row r="304" spans="1:8" x14ac:dyDescent="0.35">
      <c r="A304" s="45">
        <v>302</v>
      </c>
      <c r="B304" s="45" t="s">
        <v>3</v>
      </c>
      <c r="C304" s="45">
        <v>6</v>
      </c>
      <c r="D304" s="4">
        <v>16</v>
      </c>
      <c r="E304">
        <v>78.5</v>
      </c>
      <c r="F304" s="4">
        <f>Table134[[#This Row],[Column3]]/Table134[[#This Row],[Column4]]*100</f>
        <v>20.382165605095544</v>
      </c>
      <c r="G304">
        <f>Table134[[#This Row],[Column4]]*12.5%</f>
        <v>9.8125</v>
      </c>
      <c r="H304" s="4">
        <f>Table134[[#This Row],[Column3]]-Table134[[#This Row],[Column6]]</f>
        <v>6.1875</v>
      </c>
    </row>
    <row r="305" spans="1:8" x14ac:dyDescent="0.35">
      <c r="A305" s="45">
        <v>303</v>
      </c>
      <c r="B305" s="45" t="s">
        <v>3</v>
      </c>
      <c r="C305" s="45">
        <v>7</v>
      </c>
      <c r="D305" s="4">
        <v>11</v>
      </c>
      <c r="E305">
        <v>88</v>
      </c>
      <c r="F305" s="4">
        <f>Table134[[#This Row],[Column3]]/Table134[[#This Row],[Column4]]*100</f>
        <v>12.5</v>
      </c>
      <c r="G305">
        <f>Table134[[#This Row],[Column4]]*12.5%</f>
        <v>11</v>
      </c>
      <c r="H305" s="4">
        <f>Table134[[#This Row],[Column3]]-Table134[[#This Row],[Column6]]</f>
        <v>0</v>
      </c>
    </row>
    <row r="306" spans="1:8" x14ac:dyDescent="0.35">
      <c r="A306" s="45">
        <v>304</v>
      </c>
      <c r="B306" s="45" t="s">
        <v>2</v>
      </c>
      <c r="C306" s="45">
        <v>8</v>
      </c>
      <c r="D306" s="4">
        <v>15</v>
      </c>
      <c r="E306">
        <v>101</v>
      </c>
      <c r="F306" s="4">
        <f>Table134[[#This Row],[Column3]]/Table134[[#This Row],[Column4]]*100</f>
        <v>14.85148514851485</v>
      </c>
      <c r="G306">
        <f>Table134[[#This Row],[Column4]]*12.5%</f>
        <v>12.625</v>
      </c>
      <c r="H306" s="4">
        <f>Table134[[#This Row],[Column3]]-Table134[[#This Row],[Column6]]</f>
        <v>2.375</v>
      </c>
    </row>
    <row r="307" spans="1:8" x14ac:dyDescent="0.35">
      <c r="A307" s="45">
        <v>305</v>
      </c>
      <c r="B307" s="45" t="s">
        <v>2</v>
      </c>
      <c r="C307" s="45">
        <v>6</v>
      </c>
      <c r="D307" s="4">
        <v>13</v>
      </c>
      <c r="E307">
        <v>81.5</v>
      </c>
      <c r="F307" s="4">
        <f>Table134[[#This Row],[Column3]]/Table134[[#This Row],[Column4]]*100</f>
        <v>15.950920245398773</v>
      </c>
      <c r="G307">
        <f>Table134[[#This Row],[Column4]]*12.5%</f>
        <v>10.1875</v>
      </c>
      <c r="H307" s="4">
        <f>Table134[[#This Row],[Column3]]-Table134[[#This Row],[Column6]]</f>
        <v>2.8125</v>
      </c>
    </row>
    <row r="308" spans="1:8" x14ac:dyDescent="0.35">
      <c r="A308" s="45">
        <v>306</v>
      </c>
      <c r="B308" s="45" t="s">
        <v>3</v>
      </c>
      <c r="C308" s="45">
        <v>6</v>
      </c>
      <c r="D308" s="4">
        <v>13</v>
      </c>
      <c r="E308">
        <v>78.5</v>
      </c>
      <c r="F308" s="4">
        <f>Table134[[#This Row],[Column3]]/Table134[[#This Row],[Column4]]*100</f>
        <v>16.560509554140125</v>
      </c>
      <c r="G308">
        <f>Table134[[#This Row],[Column4]]*12.5%</f>
        <v>9.8125</v>
      </c>
      <c r="H308" s="4">
        <f>Table134[[#This Row],[Column3]]-Table134[[#This Row],[Column6]]</f>
        <v>3.1875</v>
      </c>
    </row>
    <row r="309" spans="1:8" x14ac:dyDescent="0.35">
      <c r="A309" s="45">
        <v>307</v>
      </c>
      <c r="B309" s="45" t="s">
        <v>3</v>
      </c>
      <c r="C309" s="45">
        <v>6</v>
      </c>
      <c r="D309" s="4">
        <v>14</v>
      </c>
      <c r="E309">
        <v>78.5</v>
      </c>
      <c r="F309" s="4">
        <f>Table134[[#This Row],[Column3]]/Table134[[#This Row],[Column4]]*100</f>
        <v>17.834394904458598</v>
      </c>
      <c r="G309">
        <f>Table134[[#This Row],[Column4]]*12.5%</f>
        <v>9.8125</v>
      </c>
      <c r="H309" s="4">
        <f>Table134[[#This Row],[Column3]]-Table134[[#This Row],[Column6]]</f>
        <v>4.1875</v>
      </c>
    </row>
    <row r="310" spans="1:8" x14ac:dyDescent="0.35">
      <c r="A310" s="45">
        <v>308</v>
      </c>
      <c r="B310" s="45" t="s">
        <v>2</v>
      </c>
      <c r="C310" s="45">
        <v>6</v>
      </c>
      <c r="D310" s="4">
        <v>11</v>
      </c>
      <c r="E310">
        <v>81.5</v>
      </c>
      <c r="F310" s="4">
        <f>Table134[[#This Row],[Column3]]/Table134[[#This Row],[Column4]]*100</f>
        <v>13.496932515337424</v>
      </c>
      <c r="G310">
        <f>Table134[[#This Row],[Column4]]*12.5%</f>
        <v>10.1875</v>
      </c>
      <c r="H310" s="4">
        <f>Table134[[#This Row],[Column3]]-Table134[[#This Row],[Column6]]</f>
        <v>0.8125</v>
      </c>
    </row>
    <row r="311" spans="1:8" x14ac:dyDescent="0.35">
      <c r="A311" s="45">
        <v>309</v>
      </c>
      <c r="B311" s="45" t="s">
        <v>2</v>
      </c>
      <c r="C311" s="45">
        <v>6</v>
      </c>
      <c r="D311" s="4">
        <v>16</v>
      </c>
      <c r="E311">
        <v>81.5</v>
      </c>
      <c r="F311" s="4">
        <f>Table134[[#This Row],[Column3]]/Table134[[#This Row],[Column4]]*100</f>
        <v>19.631901840490798</v>
      </c>
      <c r="G311">
        <f>Table134[[#This Row],[Column4]]*12.5%</f>
        <v>10.1875</v>
      </c>
      <c r="H311" s="4">
        <f>Table134[[#This Row],[Column3]]-Table134[[#This Row],[Column6]]</f>
        <v>5.8125</v>
      </c>
    </row>
    <row r="312" spans="1:8" x14ac:dyDescent="0.35">
      <c r="A312" s="45">
        <v>310</v>
      </c>
      <c r="B312" s="45" t="s">
        <v>2</v>
      </c>
      <c r="C312" s="45">
        <v>8</v>
      </c>
      <c r="D312" s="4">
        <v>21</v>
      </c>
      <c r="E312">
        <v>101</v>
      </c>
      <c r="F312" s="4">
        <f>Table134[[#This Row],[Column3]]/Table134[[#This Row],[Column4]]*100</f>
        <v>20.792079207920793</v>
      </c>
      <c r="G312">
        <f>Table134[[#This Row],[Column4]]*12.5%</f>
        <v>12.625</v>
      </c>
      <c r="H312" s="4">
        <f>Table134[[#This Row],[Column3]]-Table134[[#This Row],[Column6]]</f>
        <v>8.375</v>
      </c>
    </row>
    <row r="313" spans="1:8" x14ac:dyDescent="0.35">
      <c r="A313" s="45">
        <v>311</v>
      </c>
      <c r="B313" s="45" t="s">
        <v>2</v>
      </c>
      <c r="C313" s="45">
        <v>6</v>
      </c>
      <c r="D313" s="4">
        <v>11</v>
      </c>
      <c r="E313">
        <v>81.5</v>
      </c>
      <c r="F313" s="4">
        <f>Table134[[#This Row],[Column3]]/Table134[[#This Row],[Column4]]*100</f>
        <v>13.496932515337424</v>
      </c>
      <c r="G313">
        <f>Table134[[#This Row],[Column4]]*12.5%</f>
        <v>10.1875</v>
      </c>
      <c r="H313" s="4">
        <f>Table134[[#This Row],[Column3]]-Table134[[#This Row],[Column6]]</f>
        <v>0.8125</v>
      </c>
    </row>
    <row r="314" spans="1:8" x14ac:dyDescent="0.35">
      <c r="A314" s="45">
        <v>312</v>
      </c>
      <c r="B314" s="45" t="s">
        <v>2</v>
      </c>
      <c r="C314" s="45">
        <v>7</v>
      </c>
      <c r="D314" s="4">
        <v>9</v>
      </c>
      <c r="E314">
        <v>91.5</v>
      </c>
      <c r="F314" s="4">
        <f>Table134[[#This Row],[Column3]]/Table134[[#This Row],[Column4]]*100</f>
        <v>9.8360655737704921</v>
      </c>
      <c r="G314">
        <f>Table134[[#This Row],[Column4]]*12.5%</f>
        <v>11.4375</v>
      </c>
      <c r="H314" s="4">
        <f>Table134[[#This Row],[Column3]]-Table134[[#This Row],[Column6]]</f>
        <v>-2.4375</v>
      </c>
    </row>
    <row r="315" spans="1:8" x14ac:dyDescent="0.35">
      <c r="A315" s="45">
        <v>313</v>
      </c>
      <c r="B315" s="45" t="s">
        <v>2</v>
      </c>
      <c r="C315" s="45">
        <v>6</v>
      </c>
      <c r="D315" s="4">
        <v>9</v>
      </c>
      <c r="E315">
        <v>81.5</v>
      </c>
      <c r="F315" s="4">
        <f>Table134[[#This Row],[Column3]]/Table134[[#This Row],[Column4]]*100</f>
        <v>11.042944785276074</v>
      </c>
      <c r="G315">
        <f>Table134[[#This Row],[Column4]]*12.5%</f>
        <v>10.1875</v>
      </c>
      <c r="H315" s="4">
        <f>Table134[[#This Row],[Column3]]-Table134[[#This Row],[Column6]]</f>
        <v>-1.1875</v>
      </c>
    </row>
    <row r="316" spans="1:8" x14ac:dyDescent="0.35">
      <c r="A316" s="45">
        <v>314</v>
      </c>
      <c r="B316" s="45" t="s">
        <v>2</v>
      </c>
      <c r="C316" s="45">
        <v>6</v>
      </c>
      <c r="D316" s="4">
        <v>12</v>
      </c>
      <c r="E316">
        <v>81.5</v>
      </c>
      <c r="F316" s="4">
        <f>Table134[[#This Row],[Column3]]/Table134[[#This Row],[Column4]]*100</f>
        <v>14.723926380368098</v>
      </c>
      <c r="G316">
        <f>Table134[[#This Row],[Column4]]*12.5%</f>
        <v>10.1875</v>
      </c>
      <c r="H316" s="4">
        <f>Table134[[#This Row],[Column3]]-Table134[[#This Row],[Column6]]</f>
        <v>1.8125</v>
      </c>
    </row>
  </sheetData>
  <conditionalFormatting sqref="H3:H316">
    <cfRule type="cellIs" dxfId="19" priority="1" operator="equal">
      <formula>0</formula>
    </cfRule>
    <cfRule type="cellIs" dxfId="18" priority="2" operator="lessThan">
      <formula>0</formula>
    </cfRule>
    <cfRule type="cellIs" dxfId="17" priority="3" operator="greaterThan">
      <formula>0</formula>
    </cfRule>
  </conditionalFormatting>
  <pageMargins left="0.7" right="0.7" top="0.75" bottom="0.75" header="0.3" footer="0.3"/>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295"/>
  <sheetViews>
    <sheetView showGridLines="0" topLeftCell="C251" workbookViewId="0">
      <selection activeCell="R263" sqref="R263"/>
    </sheetView>
  </sheetViews>
  <sheetFormatPr defaultRowHeight="14.5" x14ac:dyDescent="0.35"/>
  <cols>
    <col min="1" max="1" width="3.7265625" style="3" customWidth="1"/>
    <col min="2" max="3" width="11" style="3" customWidth="1"/>
    <col min="4" max="4" width="13.36328125" customWidth="1"/>
    <col min="5" max="5" width="16" customWidth="1"/>
    <col min="6" max="6" width="14.90625" customWidth="1"/>
    <col min="7" max="10" width="16.26953125" customWidth="1"/>
    <col min="11" max="11" width="19.08984375" customWidth="1"/>
    <col min="12" max="12" width="16.26953125" customWidth="1"/>
    <col min="13" max="14" width="5.6328125" customWidth="1"/>
    <col min="15" max="15" width="7.7265625" customWidth="1"/>
    <col min="16" max="16" width="11.26953125" customWidth="1"/>
    <col min="17" max="70" width="19.36328125" customWidth="1"/>
    <col min="71" max="72" width="11.26953125" customWidth="1"/>
    <col min="73" max="73" width="5" customWidth="1"/>
    <col min="74" max="75" width="3" customWidth="1"/>
    <col min="76" max="76" width="5" customWidth="1"/>
    <col min="77" max="77" width="3" customWidth="1"/>
    <col min="78" max="78" width="5" customWidth="1"/>
    <col min="79" max="79" width="3" customWidth="1"/>
    <col min="80" max="80" width="5" customWidth="1"/>
    <col min="81" max="81" width="8.90625" customWidth="1"/>
    <col min="82" max="82" width="11.26953125" bestFit="1" customWidth="1"/>
  </cols>
  <sheetData>
    <row r="1" spans="1:16" s="1" customFormat="1" x14ac:dyDescent="0.35">
      <c r="A1"/>
      <c r="B1" s="26" t="s">
        <v>13</v>
      </c>
      <c r="C1" s="26" t="s">
        <v>14</v>
      </c>
      <c r="D1" s="26" t="s">
        <v>15</v>
      </c>
      <c r="E1" s="26" t="s">
        <v>18</v>
      </c>
      <c r="F1" s="43" t="s">
        <v>78</v>
      </c>
      <c r="G1" s="43" t="s">
        <v>79</v>
      </c>
      <c r="H1" s="43" t="s">
        <v>80</v>
      </c>
      <c r="I1" s="43"/>
      <c r="J1" s="43"/>
    </row>
    <row r="2" spans="1:16" ht="58" x14ac:dyDescent="0.35">
      <c r="B2" s="57" t="s">
        <v>0</v>
      </c>
      <c r="C2" s="58" t="s">
        <v>1</v>
      </c>
      <c r="D2" s="58" t="s">
        <v>4</v>
      </c>
      <c r="E2" s="58" t="s">
        <v>17</v>
      </c>
      <c r="F2" s="58" t="s">
        <v>86</v>
      </c>
      <c r="G2" s="58" t="s">
        <v>84</v>
      </c>
      <c r="H2" s="58" t="s">
        <v>85</v>
      </c>
      <c r="I2" s="44"/>
      <c r="J2" s="44"/>
      <c r="K2" s="8" t="s">
        <v>12</v>
      </c>
      <c r="L2" s="1" t="s">
        <v>9</v>
      </c>
    </row>
    <row r="3" spans="1:16" x14ac:dyDescent="0.35">
      <c r="A3" s="3">
        <v>1</v>
      </c>
      <c r="B3" s="3" t="s">
        <v>3</v>
      </c>
      <c r="C3" s="3">
        <v>8</v>
      </c>
      <c r="D3" s="4">
        <v>17.600000000000001</v>
      </c>
      <c r="E3">
        <v>100</v>
      </c>
      <c r="F3" s="4">
        <f>Table1[[#This Row],[Column3]]/Table1[[#This Row],[Column4]]*100</f>
        <v>17.600000000000001</v>
      </c>
      <c r="G3">
        <f>Table1[[#This Row],[Column4]]*12.5%</f>
        <v>12.5</v>
      </c>
      <c r="H3" s="4">
        <f>Table1[[#This Row],[Column3]]-Table1[[#This Row],[Column6]]</f>
        <v>5.1000000000000014</v>
      </c>
      <c r="K3" s="9" t="s">
        <v>2</v>
      </c>
      <c r="L3" s="12">
        <v>16.557246376811591</v>
      </c>
    </row>
    <row r="4" spans="1:16" x14ac:dyDescent="0.35">
      <c r="A4" s="3">
        <v>2</v>
      </c>
      <c r="B4" s="3" t="s">
        <v>3</v>
      </c>
      <c r="C4" s="3">
        <v>8</v>
      </c>
      <c r="D4" s="4">
        <v>12</v>
      </c>
      <c r="E4">
        <v>100</v>
      </c>
      <c r="F4" s="4">
        <f>Table1[[#This Row],[Column3]]/Table1[[#This Row],[Column4]]*100</f>
        <v>12</v>
      </c>
      <c r="G4">
        <f>Table1[[#This Row],[Column4]]*12.5%</f>
        <v>12.5</v>
      </c>
      <c r="H4" s="4">
        <f>Table1[[#This Row],[Column3]]-Table1[[#This Row],[Column6]]</f>
        <v>-0.5</v>
      </c>
      <c r="K4" s="9" t="s">
        <v>3</v>
      </c>
      <c r="L4" s="12">
        <v>15.693283582089549</v>
      </c>
    </row>
    <row r="5" spans="1:16" x14ac:dyDescent="0.35">
      <c r="A5" s="3">
        <v>3</v>
      </c>
      <c r="B5" s="3" t="s">
        <v>3</v>
      </c>
      <c r="C5" s="3">
        <v>8</v>
      </c>
      <c r="D5" s="4">
        <v>16.399999999999999</v>
      </c>
      <c r="E5">
        <v>100</v>
      </c>
      <c r="F5" s="4">
        <f>Table1[[#This Row],[Column3]]/Table1[[#This Row],[Column4]]*100</f>
        <v>16.399999999999999</v>
      </c>
      <c r="G5">
        <f>Table1[[#This Row],[Column4]]*12.5%</f>
        <v>12.5</v>
      </c>
      <c r="H5" s="4">
        <f>Table1[[#This Row],[Column3]]-Table1[[#This Row],[Column6]]</f>
        <v>3.8999999999999986</v>
      </c>
      <c r="K5" s="9" t="s">
        <v>8</v>
      </c>
      <c r="L5" s="12">
        <v>16.131617647058825</v>
      </c>
    </row>
    <row r="6" spans="1:16" x14ac:dyDescent="0.35">
      <c r="A6" s="45">
        <v>4</v>
      </c>
      <c r="B6" s="3" t="s">
        <v>3</v>
      </c>
      <c r="C6" s="3">
        <v>8</v>
      </c>
      <c r="D6" s="4">
        <v>15</v>
      </c>
      <c r="E6">
        <v>100</v>
      </c>
      <c r="F6" s="4">
        <f>Table1[[#This Row],[Column3]]/Table1[[#This Row],[Column4]]*100</f>
        <v>15</v>
      </c>
      <c r="G6">
        <f>Table1[[#This Row],[Column4]]*12.5%</f>
        <v>12.5</v>
      </c>
      <c r="H6" s="4">
        <f>Table1[[#This Row],[Column3]]-Table1[[#This Row],[Column6]]</f>
        <v>2.5</v>
      </c>
    </row>
    <row r="7" spans="1:16" x14ac:dyDescent="0.35">
      <c r="A7" s="45">
        <v>5</v>
      </c>
      <c r="B7" s="3" t="s">
        <v>3</v>
      </c>
      <c r="C7" s="3">
        <v>8</v>
      </c>
      <c r="D7" s="4">
        <v>17.8</v>
      </c>
      <c r="E7">
        <v>100</v>
      </c>
      <c r="F7" s="4">
        <f>Table1[[#This Row],[Column3]]/Table1[[#This Row],[Column4]]*100</f>
        <v>17.8</v>
      </c>
      <c r="G7">
        <f>Table1[[#This Row],[Column4]]*12.5%</f>
        <v>12.5</v>
      </c>
      <c r="H7" s="4">
        <f>Table1[[#This Row],[Column3]]-Table1[[#This Row],[Column6]]</f>
        <v>5.3000000000000007</v>
      </c>
    </row>
    <row r="8" spans="1:16" x14ac:dyDescent="0.35">
      <c r="A8" s="45">
        <v>6</v>
      </c>
      <c r="B8" s="3" t="s">
        <v>3</v>
      </c>
      <c r="C8" s="3">
        <v>8</v>
      </c>
      <c r="D8" s="4">
        <v>19.2</v>
      </c>
      <c r="E8">
        <v>100</v>
      </c>
      <c r="F8" s="4">
        <f>Table1[[#This Row],[Column3]]/Table1[[#This Row],[Column4]]*100</f>
        <v>19.2</v>
      </c>
      <c r="G8">
        <f>Table1[[#This Row],[Column4]]*12.5%</f>
        <v>12.5</v>
      </c>
      <c r="H8" s="4">
        <f>Table1[[#This Row],[Column3]]-Table1[[#This Row],[Column6]]</f>
        <v>6.6999999999999993</v>
      </c>
      <c r="K8" s="8" t="s">
        <v>16</v>
      </c>
      <c r="L8" s="8" t="s">
        <v>87</v>
      </c>
    </row>
    <row r="9" spans="1:16" x14ac:dyDescent="0.35">
      <c r="A9" s="45">
        <v>7</v>
      </c>
      <c r="B9" s="3" t="s">
        <v>3</v>
      </c>
      <c r="C9" s="3">
        <v>8</v>
      </c>
      <c r="D9" s="4">
        <v>17</v>
      </c>
      <c r="E9">
        <v>100</v>
      </c>
      <c r="F9" s="4">
        <f>Table1[[#This Row],[Column3]]/Table1[[#This Row],[Column4]]*100</f>
        <v>17</v>
      </c>
      <c r="G9">
        <f>Table1[[#This Row],[Column4]]*12.5%</f>
        <v>12.5</v>
      </c>
      <c r="H9" s="4">
        <f>Table1[[#This Row],[Column3]]-Table1[[#This Row],[Column6]]</f>
        <v>4.5</v>
      </c>
      <c r="K9" s="8" t="s">
        <v>12</v>
      </c>
      <c r="L9">
        <v>6</v>
      </c>
      <c r="M9">
        <v>7</v>
      </c>
      <c r="N9">
        <v>8</v>
      </c>
      <c r="O9" t="s">
        <v>1</v>
      </c>
      <c r="P9" t="s">
        <v>8</v>
      </c>
    </row>
    <row r="10" spans="1:16" x14ac:dyDescent="0.35">
      <c r="A10" s="45">
        <v>8</v>
      </c>
      <c r="B10" s="3" t="s">
        <v>3</v>
      </c>
      <c r="C10" s="3">
        <v>8</v>
      </c>
      <c r="D10" s="4">
        <v>12.8</v>
      </c>
      <c r="E10">
        <v>100</v>
      </c>
      <c r="F10" s="4">
        <f>Table1[[#This Row],[Column3]]/Table1[[#This Row],[Column4]]*100</f>
        <v>12.8</v>
      </c>
      <c r="G10">
        <f>Table1[[#This Row],[Column4]]*12.5%</f>
        <v>12.5</v>
      </c>
      <c r="H10" s="4">
        <f>Table1[[#This Row],[Column3]]-Table1[[#This Row],[Column6]]</f>
        <v>0.30000000000000071</v>
      </c>
      <c r="K10" s="9" t="s">
        <v>2</v>
      </c>
      <c r="L10" s="4">
        <v>16.068181818181824</v>
      </c>
      <c r="M10" s="4">
        <v>16.962295081967213</v>
      </c>
      <c r="N10" s="4">
        <v>16.460606060606061</v>
      </c>
      <c r="O10" s="4"/>
      <c r="P10" s="4">
        <v>16.557246376811598</v>
      </c>
    </row>
    <row r="11" spans="1:16" x14ac:dyDescent="0.35">
      <c r="A11" s="45">
        <v>9</v>
      </c>
      <c r="B11" s="3" t="s">
        <v>3</v>
      </c>
      <c r="C11" s="3">
        <v>8</v>
      </c>
      <c r="D11" s="4">
        <v>13.4</v>
      </c>
      <c r="E11">
        <v>100</v>
      </c>
      <c r="F11" s="4">
        <f>Table1[[#This Row],[Column3]]/Table1[[#This Row],[Column4]]*100</f>
        <v>13.4</v>
      </c>
      <c r="G11">
        <f>Table1[[#This Row],[Column4]]*12.5%</f>
        <v>12.5</v>
      </c>
      <c r="H11" s="4">
        <f>Table1[[#This Row],[Column3]]-Table1[[#This Row],[Column6]]</f>
        <v>0.90000000000000036</v>
      </c>
      <c r="K11" s="9" t="s">
        <v>0</v>
      </c>
      <c r="L11" s="4"/>
      <c r="M11" s="4"/>
      <c r="N11" s="4"/>
      <c r="O11" s="4" t="e">
        <v>#DIV/0!</v>
      </c>
      <c r="P11" s="4" t="e">
        <v>#DIV/0!</v>
      </c>
    </row>
    <row r="12" spans="1:16" x14ac:dyDescent="0.35">
      <c r="A12" s="45">
        <v>10</v>
      </c>
      <c r="B12" s="3" t="s">
        <v>3</v>
      </c>
      <c r="C12" s="3">
        <v>8</v>
      </c>
      <c r="D12" s="4">
        <v>17.399999999999999</v>
      </c>
      <c r="E12">
        <v>100</v>
      </c>
      <c r="F12" s="4">
        <f>Table1[[#This Row],[Column3]]/Table1[[#This Row],[Column4]]*100</f>
        <v>17.399999999999999</v>
      </c>
      <c r="G12">
        <f>Table1[[#This Row],[Column4]]*12.5%</f>
        <v>12.5</v>
      </c>
      <c r="H12" s="4">
        <f>Table1[[#This Row],[Column3]]-Table1[[#This Row],[Column6]]</f>
        <v>4.8999999999999986</v>
      </c>
      <c r="K12" s="9" t="s">
        <v>3</v>
      </c>
      <c r="L12" s="4">
        <v>15.120754716981132</v>
      </c>
      <c r="M12" s="4">
        <v>16.106666666666669</v>
      </c>
      <c r="N12" s="4">
        <v>16.045098039215684</v>
      </c>
      <c r="O12" s="4"/>
      <c r="P12" s="4">
        <v>15.693283582089549</v>
      </c>
    </row>
    <row r="13" spans="1:16" x14ac:dyDescent="0.35">
      <c r="A13" s="45">
        <v>11</v>
      </c>
      <c r="B13" s="3" t="s">
        <v>3</v>
      </c>
      <c r="C13" s="3">
        <v>8</v>
      </c>
      <c r="D13" s="4">
        <v>13.6</v>
      </c>
      <c r="E13">
        <v>100</v>
      </c>
      <c r="F13" s="4">
        <f>Table1[[#This Row],[Column3]]/Table1[[#This Row],[Column4]]*100</f>
        <v>13.600000000000001</v>
      </c>
      <c r="G13">
        <f>Table1[[#This Row],[Column4]]*12.5%</f>
        <v>12.5</v>
      </c>
      <c r="H13" s="4">
        <f>Table1[[#This Row],[Column3]]-Table1[[#This Row],[Column6]]</f>
        <v>1.0999999999999996</v>
      </c>
      <c r="K13" s="9" t="s">
        <v>8</v>
      </c>
      <c r="L13" s="4">
        <v>15.550515463917527</v>
      </c>
      <c r="M13" s="4">
        <v>16.68021978021978</v>
      </c>
      <c r="N13" s="4">
        <v>16.208333333333332</v>
      </c>
      <c r="O13" s="4" t="e">
        <v>#DIV/0!</v>
      </c>
      <c r="P13" s="4">
        <v>16.131617647058825</v>
      </c>
    </row>
    <row r="14" spans="1:16" x14ac:dyDescent="0.35">
      <c r="A14" s="45">
        <v>12</v>
      </c>
      <c r="B14" s="3" t="s">
        <v>2</v>
      </c>
      <c r="C14" s="3">
        <v>8</v>
      </c>
      <c r="D14" s="4">
        <v>14.4</v>
      </c>
      <c r="E14">
        <v>101</v>
      </c>
      <c r="F14" s="4">
        <f>Table1[[#This Row],[Column3]]/Table1[[#This Row],[Column4]]*100</f>
        <v>14.257425742574259</v>
      </c>
      <c r="G14">
        <f>Table1[[#This Row],[Column4]]*12.5%</f>
        <v>12.625</v>
      </c>
      <c r="H14" s="4">
        <f>Table1[[#This Row],[Column3]]-Table1[[#This Row],[Column6]]</f>
        <v>1.7750000000000004</v>
      </c>
    </row>
    <row r="15" spans="1:16" x14ac:dyDescent="0.35">
      <c r="A15" s="45">
        <v>13</v>
      </c>
      <c r="B15" s="3" t="s">
        <v>2</v>
      </c>
      <c r="C15" s="3">
        <v>8</v>
      </c>
      <c r="D15" s="4">
        <v>12.4</v>
      </c>
      <c r="E15">
        <v>101</v>
      </c>
      <c r="F15" s="4">
        <f>Table1[[#This Row],[Column3]]/Table1[[#This Row],[Column4]]*100</f>
        <v>12.277227722772277</v>
      </c>
      <c r="G15">
        <f>Table1[[#This Row],[Column4]]*12.5%</f>
        <v>12.625</v>
      </c>
      <c r="H15" s="4">
        <f>Table1[[#This Row],[Column3]]-Table1[[#This Row],[Column6]]</f>
        <v>-0.22499999999999964</v>
      </c>
    </row>
    <row r="16" spans="1:16" x14ac:dyDescent="0.35">
      <c r="A16" s="45">
        <v>14</v>
      </c>
      <c r="B16" s="3" t="s">
        <v>2</v>
      </c>
      <c r="C16" s="3">
        <v>8</v>
      </c>
      <c r="D16" s="4">
        <v>21.4</v>
      </c>
      <c r="E16">
        <v>101</v>
      </c>
      <c r="F16" s="4">
        <f>Table1[[#This Row],[Column3]]/Table1[[#This Row],[Column4]]*100</f>
        <v>21.188118811881189</v>
      </c>
      <c r="G16">
        <f>Table1[[#This Row],[Column4]]*12.5%</f>
        <v>12.625</v>
      </c>
      <c r="H16" s="4">
        <f>Table1[[#This Row],[Column3]]-Table1[[#This Row],[Column6]]</f>
        <v>8.7749999999999986</v>
      </c>
    </row>
    <row r="17" spans="1:17" x14ac:dyDescent="0.35">
      <c r="A17" s="45">
        <v>15</v>
      </c>
      <c r="B17" s="3" t="s">
        <v>3</v>
      </c>
      <c r="C17" s="3">
        <v>8</v>
      </c>
      <c r="D17" s="4">
        <v>16.2</v>
      </c>
      <c r="E17">
        <v>100</v>
      </c>
      <c r="F17" s="4">
        <f>Table1[[#This Row],[Column3]]/Table1[[#This Row],[Column4]]*100</f>
        <v>16.2</v>
      </c>
      <c r="G17">
        <f>Table1[[#This Row],[Column4]]*12.5%</f>
        <v>12.5</v>
      </c>
      <c r="H17" s="4">
        <f>Table1[[#This Row],[Column3]]-Table1[[#This Row],[Column6]]</f>
        <v>3.6999999999999993</v>
      </c>
    </row>
    <row r="18" spans="1:17" x14ac:dyDescent="0.35">
      <c r="A18" s="45">
        <v>16</v>
      </c>
      <c r="B18" s="3" t="s">
        <v>3</v>
      </c>
      <c r="C18" s="3">
        <v>8</v>
      </c>
      <c r="D18" s="4">
        <v>16.2</v>
      </c>
      <c r="E18">
        <v>100</v>
      </c>
      <c r="F18" s="4">
        <f>Table1[[#This Row],[Column3]]/Table1[[#This Row],[Column4]]*100</f>
        <v>16.2</v>
      </c>
      <c r="G18">
        <f>Table1[[#This Row],[Column4]]*12.5%</f>
        <v>12.5</v>
      </c>
      <c r="H18" s="4">
        <f>Table1[[#This Row],[Column3]]-Table1[[#This Row],[Column6]]</f>
        <v>3.6999999999999993</v>
      </c>
    </row>
    <row r="19" spans="1:17" x14ac:dyDescent="0.35">
      <c r="A19" s="45">
        <v>17</v>
      </c>
      <c r="B19" s="3" t="s">
        <v>3</v>
      </c>
      <c r="C19" s="3">
        <v>8</v>
      </c>
      <c r="D19" s="4">
        <v>18.399999999999999</v>
      </c>
      <c r="E19">
        <v>100</v>
      </c>
      <c r="F19" s="4">
        <f>Table1[[#This Row],[Column3]]/Table1[[#This Row],[Column4]]*100</f>
        <v>18.399999999999999</v>
      </c>
      <c r="G19">
        <f>Table1[[#This Row],[Column4]]*12.5%</f>
        <v>12.5</v>
      </c>
      <c r="H19" s="4">
        <f>Table1[[#This Row],[Column3]]-Table1[[#This Row],[Column6]]</f>
        <v>5.8999999999999986</v>
      </c>
    </row>
    <row r="20" spans="1:17" x14ac:dyDescent="0.35">
      <c r="A20" s="45">
        <v>18</v>
      </c>
      <c r="B20" s="3" t="s">
        <v>2</v>
      </c>
      <c r="C20" s="3">
        <v>8</v>
      </c>
      <c r="D20" s="4">
        <v>15.8</v>
      </c>
      <c r="E20">
        <v>101</v>
      </c>
      <c r="F20" s="4">
        <f>Table1[[#This Row],[Column3]]/Table1[[#This Row],[Column4]]*100</f>
        <v>15.643564356435643</v>
      </c>
      <c r="G20">
        <f>Table1[[#This Row],[Column4]]*12.5%</f>
        <v>12.625</v>
      </c>
      <c r="H20" s="4">
        <f>Table1[[#This Row],[Column3]]-Table1[[#This Row],[Column6]]</f>
        <v>3.1750000000000007</v>
      </c>
    </row>
    <row r="21" spans="1:17" x14ac:dyDescent="0.35">
      <c r="A21" s="45">
        <v>19</v>
      </c>
      <c r="B21" s="3" t="s">
        <v>2</v>
      </c>
      <c r="C21" s="3">
        <v>8</v>
      </c>
      <c r="D21" s="4">
        <v>14</v>
      </c>
      <c r="E21">
        <v>101</v>
      </c>
      <c r="F21" s="4">
        <f>Table1[[#This Row],[Column3]]/Table1[[#This Row],[Column4]]*100</f>
        <v>13.861386138613863</v>
      </c>
      <c r="G21">
        <f>Table1[[#This Row],[Column4]]*12.5%</f>
        <v>12.625</v>
      </c>
      <c r="H21" s="4">
        <f>Table1[[#This Row],[Column3]]-Table1[[#This Row],[Column6]]</f>
        <v>1.375</v>
      </c>
    </row>
    <row r="22" spans="1:17" x14ac:dyDescent="0.35">
      <c r="A22" s="45">
        <v>20</v>
      </c>
      <c r="B22" s="3" t="s">
        <v>3</v>
      </c>
      <c r="C22" s="3">
        <v>8</v>
      </c>
      <c r="D22" s="4">
        <v>12.8</v>
      </c>
      <c r="E22">
        <v>100</v>
      </c>
      <c r="F22" s="4">
        <f>Table1[[#This Row],[Column3]]/Table1[[#This Row],[Column4]]*100</f>
        <v>12.8</v>
      </c>
      <c r="G22">
        <f>Table1[[#This Row],[Column4]]*12.5%</f>
        <v>12.5</v>
      </c>
      <c r="H22" s="4">
        <f>Table1[[#This Row],[Column3]]-Table1[[#This Row],[Column6]]</f>
        <v>0.30000000000000071</v>
      </c>
    </row>
    <row r="23" spans="1:17" x14ac:dyDescent="0.35">
      <c r="A23" s="45">
        <v>21</v>
      </c>
      <c r="B23" s="3" t="s">
        <v>2</v>
      </c>
      <c r="C23" s="3">
        <v>8</v>
      </c>
      <c r="D23" s="4">
        <v>17</v>
      </c>
      <c r="E23">
        <v>101</v>
      </c>
      <c r="F23" s="4">
        <f>Table1[[#This Row],[Column3]]/Table1[[#This Row],[Column4]]*100</f>
        <v>16.831683168316832</v>
      </c>
      <c r="G23">
        <f>Table1[[#This Row],[Column4]]*12.5%</f>
        <v>12.625</v>
      </c>
      <c r="H23" s="4">
        <f>Table1[[#This Row],[Column3]]-Table1[[#This Row],[Column6]]</f>
        <v>4.375</v>
      </c>
    </row>
    <row r="24" spans="1:17" x14ac:dyDescent="0.35">
      <c r="A24" s="45">
        <v>22</v>
      </c>
      <c r="B24" s="3" t="s">
        <v>3</v>
      </c>
      <c r="C24" s="3">
        <v>8</v>
      </c>
      <c r="D24" s="4">
        <v>18.2</v>
      </c>
      <c r="E24">
        <v>100</v>
      </c>
      <c r="F24" s="4">
        <f>Table1[[#This Row],[Column3]]/Table1[[#This Row],[Column4]]*100</f>
        <v>18.2</v>
      </c>
      <c r="G24">
        <f>Table1[[#This Row],[Column4]]*12.5%</f>
        <v>12.5</v>
      </c>
      <c r="H24" s="4">
        <f>Table1[[#This Row],[Column3]]-Table1[[#This Row],[Column6]]</f>
        <v>5.6999999999999993</v>
      </c>
    </row>
    <row r="25" spans="1:17" ht="23.5" x14ac:dyDescent="0.55000000000000004">
      <c r="A25" s="45">
        <v>23</v>
      </c>
      <c r="B25" s="3" t="s">
        <v>3</v>
      </c>
      <c r="C25" s="3">
        <v>8</v>
      </c>
      <c r="D25" s="4">
        <v>16.8</v>
      </c>
      <c r="E25">
        <v>100</v>
      </c>
      <c r="F25" s="4">
        <f>Table1[[#This Row],[Column3]]/Table1[[#This Row],[Column4]]*100</f>
        <v>16.8</v>
      </c>
      <c r="G25">
        <f>Table1[[#This Row],[Column4]]*12.5%</f>
        <v>12.5</v>
      </c>
      <c r="H25" s="4">
        <f>Table1[[#This Row],[Column3]]-Table1[[#This Row],[Column6]]</f>
        <v>4.3000000000000007</v>
      </c>
      <c r="M25" s="67" t="s">
        <v>72</v>
      </c>
      <c r="N25" s="67"/>
      <c r="O25" s="67"/>
      <c r="P25" s="67"/>
      <c r="Q25" s="67"/>
    </row>
    <row r="26" spans="1:17" ht="19.5" customHeight="1" x14ac:dyDescent="0.35">
      <c r="A26" s="45">
        <v>24</v>
      </c>
      <c r="B26" s="3" t="s">
        <v>2</v>
      </c>
      <c r="C26" s="3">
        <v>8</v>
      </c>
      <c r="D26" s="4">
        <v>15.8</v>
      </c>
      <c r="E26">
        <v>101</v>
      </c>
      <c r="F26" s="4">
        <f>Table1[[#This Row],[Column3]]/Table1[[#This Row],[Column4]]*100</f>
        <v>15.643564356435643</v>
      </c>
      <c r="G26">
        <f>Table1[[#This Row],[Column4]]*12.5%</f>
        <v>12.625</v>
      </c>
      <c r="H26" s="4">
        <f>Table1[[#This Row],[Column3]]-Table1[[#This Row],[Column6]]</f>
        <v>3.1750000000000007</v>
      </c>
      <c r="M26" s="31" t="s">
        <v>29</v>
      </c>
      <c r="N26" s="68" t="s">
        <v>30</v>
      </c>
      <c r="O26" s="68"/>
      <c r="P26" s="68" t="s">
        <v>31</v>
      </c>
      <c r="Q26" s="68"/>
    </row>
    <row r="27" spans="1:17" ht="30" x14ac:dyDescent="0.35">
      <c r="A27" s="45">
        <v>25</v>
      </c>
      <c r="B27" s="3" t="s">
        <v>3</v>
      </c>
      <c r="C27" s="3">
        <v>8</v>
      </c>
      <c r="D27" s="4">
        <v>15</v>
      </c>
      <c r="E27">
        <v>100</v>
      </c>
      <c r="F27" s="4">
        <f>Table1[[#This Row],[Column3]]/Table1[[#This Row],[Column4]]*100</f>
        <v>15</v>
      </c>
      <c r="G27">
        <f>Table1[[#This Row],[Column4]]*12.5%</f>
        <v>12.5</v>
      </c>
      <c r="H27" s="4">
        <f>Table1[[#This Row],[Column3]]-Table1[[#This Row],[Column6]]</f>
        <v>2.5</v>
      </c>
      <c r="M27" s="14" t="s">
        <v>32</v>
      </c>
      <c r="N27" s="14" t="s">
        <v>33</v>
      </c>
      <c r="O27" s="14" t="s">
        <v>34</v>
      </c>
      <c r="P27" s="14" t="s">
        <v>33</v>
      </c>
      <c r="Q27" s="14" t="s">
        <v>43</v>
      </c>
    </row>
    <row r="28" spans="1:17" x14ac:dyDescent="0.35">
      <c r="A28" s="45">
        <v>26</v>
      </c>
      <c r="B28" s="3" t="s">
        <v>3</v>
      </c>
      <c r="C28" s="3">
        <v>8</v>
      </c>
      <c r="D28" s="4">
        <v>15</v>
      </c>
      <c r="E28">
        <v>100</v>
      </c>
      <c r="F28" s="4">
        <f>Table1[[#This Row],[Column3]]/Table1[[#This Row],[Column4]]*100</f>
        <v>15</v>
      </c>
      <c r="G28">
        <f>Table1[[#This Row],[Column4]]*12.5%</f>
        <v>12.5</v>
      </c>
      <c r="H28" s="4">
        <f>Table1[[#This Row],[Column3]]-Table1[[#This Row],[Column6]]</f>
        <v>2.5</v>
      </c>
      <c r="M28" s="13">
        <v>11</v>
      </c>
      <c r="N28" s="13">
        <v>81.5</v>
      </c>
      <c r="O28" s="13">
        <v>56.7</v>
      </c>
      <c r="P28" s="13" t="s">
        <v>21</v>
      </c>
      <c r="Q28" s="13" t="s">
        <v>22</v>
      </c>
    </row>
    <row r="29" spans="1:17" x14ac:dyDescent="0.35">
      <c r="A29" s="45">
        <v>27</v>
      </c>
      <c r="B29" s="3" t="s">
        <v>3</v>
      </c>
      <c r="C29" s="3">
        <v>8</v>
      </c>
      <c r="D29" s="4">
        <v>15</v>
      </c>
      <c r="E29">
        <v>100</v>
      </c>
      <c r="F29" s="4">
        <f>Table1[[#This Row],[Column3]]/Table1[[#This Row],[Column4]]*100</f>
        <v>15</v>
      </c>
      <c r="G29">
        <f>Table1[[#This Row],[Column4]]*12.5%</f>
        <v>12.5</v>
      </c>
      <c r="H29" s="4">
        <f>Table1[[#This Row],[Column3]]-Table1[[#This Row],[Column6]]</f>
        <v>2.5</v>
      </c>
      <c r="M29" s="13">
        <v>12</v>
      </c>
      <c r="N29" s="13">
        <v>91.5</v>
      </c>
      <c r="O29" s="13">
        <v>59</v>
      </c>
      <c r="P29" s="13" t="s">
        <v>23</v>
      </c>
      <c r="Q29" s="13" t="s">
        <v>24</v>
      </c>
    </row>
    <row r="30" spans="1:17" x14ac:dyDescent="0.35">
      <c r="A30" s="45">
        <v>28</v>
      </c>
      <c r="B30" s="3" t="s">
        <v>3</v>
      </c>
      <c r="C30" s="3">
        <v>8</v>
      </c>
      <c r="D30" s="4">
        <v>17</v>
      </c>
      <c r="E30">
        <v>100</v>
      </c>
      <c r="F30" s="4">
        <f>Table1[[#This Row],[Column3]]/Table1[[#This Row],[Column4]]*100</f>
        <v>17</v>
      </c>
      <c r="G30">
        <f>Table1[[#This Row],[Column4]]*12.5%</f>
        <v>12.5</v>
      </c>
      <c r="H30" s="4">
        <f>Table1[[#This Row],[Column3]]-Table1[[#This Row],[Column6]]</f>
        <v>4.5</v>
      </c>
      <c r="M30" s="13">
        <v>13</v>
      </c>
      <c r="N30" s="13">
        <v>101</v>
      </c>
      <c r="O30" s="13">
        <v>61.7</v>
      </c>
      <c r="P30" s="13" t="s">
        <v>25</v>
      </c>
      <c r="Q30" s="13" t="s">
        <v>26</v>
      </c>
    </row>
    <row r="31" spans="1:17" x14ac:dyDescent="0.35">
      <c r="A31" s="45">
        <v>29</v>
      </c>
      <c r="B31" s="3" t="s">
        <v>2</v>
      </c>
      <c r="C31" s="3">
        <v>8</v>
      </c>
      <c r="D31" s="4">
        <v>16</v>
      </c>
      <c r="E31">
        <v>101</v>
      </c>
      <c r="F31" s="4">
        <f>Table1[[#This Row],[Column3]]/Table1[[#This Row],[Column4]]*100</f>
        <v>15.841584158415841</v>
      </c>
      <c r="G31">
        <f>Table1[[#This Row],[Column4]]*12.5%</f>
        <v>12.625</v>
      </c>
      <c r="H31" s="4">
        <f>Table1[[#This Row],[Column3]]-Table1[[#This Row],[Column6]]</f>
        <v>3.375</v>
      </c>
      <c r="M31" s="13">
        <v>14</v>
      </c>
      <c r="N31" s="13">
        <v>105</v>
      </c>
      <c r="O31" s="13">
        <v>62.5</v>
      </c>
      <c r="P31" s="13" t="s">
        <v>27</v>
      </c>
      <c r="Q31" s="13" t="s">
        <v>28</v>
      </c>
    </row>
    <row r="32" spans="1:17" ht="46.5" thickBot="1" x14ac:dyDescent="0.4">
      <c r="A32" s="45">
        <v>30</v>
      </c>
      <c r="B32" s="3" t="s">
        <v>3</v>
      </c>
      <c r="C32" s="3">
        <v>8</v>
      </c>
      <c r="D32" s="4">
        <v>17</v>
      </c>
      <c r="E32">
        <v>100</v>
      </c>
      <c r="F32" s="4">
        <f>Table1[[#This Row],[Column3]]/Table1[[#This Row],[Column4]]*100</f>
        <v>17</v>
      </c>
      <c r="G32">
        <f>Table1[[#This Row],[Column4]]*12.5%</f>
        <v>12.5</v>
      </c>
      <c r="H32" s="4">
        <f>Table1[[#This Row],[Column3]]-Table1[[#This Row],[Column6]]</f>
        <v>4.5</v>
      </c>
      <c r="M32" s="30" t="s">
        <v>35</v>
      </c>
      <c r="N32" s="69" t="s">
        <v>30</v>
      </c>
      <c r="O32" s="70"/>
      <c r="P32" s="69" t="s">
        <v>31</v>
      </c>
      <c r="Q32" s="70"/>
    </row>
    <row r="33" spans="1:17" ht="30" x14ac:dyDescent="0.35">
      <c r="A33" s="45">
        <v>31</v>
      </c>
      <c r="B33" s="3" t="s">
        <v>3</v>
      </c>
      <c r="C33" s="3">
        <v>8</v>
      </c>
      <c r="D33" s="4">
        <v>17</v>
      </c>
      <c r="E33">
        <v>100</v>
      </c>
      <c r="F33" s="4">
        <f>Table1[[#This Row],[Column3]]/Table1[[#This Row],[Column4]]*100</f>
        <v>17</v>
      </c>
      <c r="G33">
        <f>Table1[[#This Row],[Column4]]*12.5%</f>
        <v>12.5</v>
      </c>
      <c r="H33" s="4">
        <f>Table1[[#This Row],[Column3]]-Table1[[#This Row],[Column6]]</f>
        <v>4.5</v>
      </c>
      <c r="M33" s="16" t="s">
        <v>32</v>
      </c>
      <c r="N33" s="16" t="s">
        <v>33</v>
      </c>
      <c r="O33" s="16" t="s">
        <v>34</v>
      </c>
      <c r="P33" s="16" t="s">
        <v>33</v>
      </c>
      <c r="Q33" s="16" t="s">
        <v>34</v>
      </c>
    </row>
    <row r="34" spans="1:17" ht="15.75" customHeight="1" x14ac:dyDescent="0.35">
      <c r="A34" s="45">
        <v>32</v>
      </c>
      <c r="B34" s="3" t="s">
        <v>3</v>
      </c>
      <c r="C34" s="3">
        <v>8</v>
      </c>
      <c r="D34" s="4">
        <v>15</v>
      </c>
      <c r="E34">
        <v>100</v>
      </c>
      <c r="F34" s="4">
        <f>Table1[[#This Row],[Column3]]/Table1[[#This Row],[Column4]]*100</f>
        <v>15</v>
      </c>
      <c r="G34">
        <f>Table1[[#This Row],[Column4]]*12.5%</f>
        <v>12.5</v>
      </c>
      <c r="H34" s="4">
        <f>Table1[[#This Row],[Column3]]-Table1[[#This Row],[Column6]]</f>
        <v>2.5</v>
      </c>
      <c r="M34" s="13">
        <v>11</v>
      </c>
      <c r="N34" s="13">
        <v>78.5</v>
      </c>
      <c r="O34" s="13">
        <v>56.5</v>
      </c>
      <c r="P34" s="13" t="s">
        <v>36</v>
      </c>
      <c r="Q34" s="13" t="s">
        <v>22</v>
      </c>
    </row>
    <row r="35" spans="1:17" x14ac:dyDescent="0.35">
      <c r="A35" s="45">
        <v>33</v>
      </c>
      <c r="B35" s="3" t="s">
        <v>2</v>
      </c>
      <c r="C35" s="3">
        <v>8</v>
      </c>
      <c r="D35" s="4">
        <v>15</v>
      </c>
      <c r="E35">
        <v>101</v>
      </c>
      <c r="F35" s="4">
        <f>Table1[[#This Row],[Column3]]/Table1[[#This Row],[Column4]]*100</f>
        <v>14.85148514851485</v>
      </c>
      <c r="G35">
        <f>Table1[[#This Row],[Column4]]*12.5%</f>
        <v>12.625</v>
      </c>
      <c r="H35" s="4">
        <f>Table1[[#This Row],[Column3]]-Table1[[#This Row],[Column6]]</f>
        <v>2.375</v>
      </c>
      <c r="M35" s="13">
        <v>12</v>
      </c>
      <c r="N35" s="13">
        <v>88</v>
      </c>
      <c r="O35" s="13">
        <v>58.7</v>
      </c>
      <c r="P35" s="13" t="s">
        <v>37</v>
      </c>
      <c r="Q35" s="13" t="s">
        <v>38</v>
      </c>
    </row>
    <row r="36" spans="1:17" x14ac:dyDescent="0.35">
      <c r="A36" s="45">
        <v>34</v>
      </c>
      <c r="B36" s="3" t="s">
        <v>2</v>
      </c>
      <c r="C36" s="3">
        <v>8</v>
      </c>
      <c r="D36" s="4">
        <v>18</v>
      </c>
      <c r="E36">
        <v>101</v>
      </c>
      <c r="F36" s="4">
        <f>Table1[[#This Row],[Column3]]/Table1[[#This Row],[Column4]]*100</f>
        <v>17.82178217821782</v>
      </c>
      <c r="G36">
        <f>Table1[[#This Row],[Column4]]*12.5%</f>
        <v>12.625</v>
      </c>
      <c r="H36" s="4">
        <f>Table1[[#This Row],[Column3]]-Table1[[#This Row],[Column6]]</f>
        <v>5.375</v>
      </c>
      <c r="M36" s="13">
        <v>13</v>
      </c>
      <c r="N36" s="13">
        <v>100</v>
      </c>
      <c r="O36" s="13">
        <v>61.5</v>
      </c>
      <c r="P36" s="13" t="s">
        <v>39</v>
      </c>
      <c r="Q36" s="13" t="s">
        <v>40</v>
      </c>
    </row>
    <row r="37" spans="1:17" x14ac:dyDescent="0.35">
      <c r="A37" s="45">
        <v>35</v>
      </c>
      <c r="B37" s="3" t="s">
        <v>3</v>
      </c>
      <c r="C37" s="3">
        <v>8</v>
      </c>
      <c r="D37" s="4">
        <v>11</v>
      </c>
      <c r="E37">
        <v>100</v>
      </c>
      <c r="F37" s="4">
        <f>Table1[[#This Row],[Column3]]/Table1[[#This Row],[Column4]]*100</f>
        <v>11</v>
      </c>
      <c r="G37">
        <f>Table1[[#This Row],[Column4]]*12.5%</f>
        <v>12.5</v>
      </c>
      <c r="H37" s="4">
        <f>Table1[[#This Row],[Column3]]-Table1[[#This Row],[Column6]]</f>
        <v>-1.5</v>
      </c>
      <c r="M37" s="13">
        <v>14</v>
      </c>
      <c r="N37" s="13">
        <v>112</v>
      </c>
      <c r="O37" s="13">
        <v>64.5</v>
      </c>
      <c r="P37" s="13" t="s">
        <v>41</v>
      </c>
      <c r="Q37" s="13" t="s">
        <v>42</v>
      </c>
    </row>
    <row r="38" spans="1:17" x14ac:dyDescent="0.35">
      <c r="A38" s="45">
        <v>36</v>
      </c>
      <c r="B38" s="3" t="s">
        <v>3</v>
      </c>
      <c r="C38" s="3">
        <v>8</v>
      </c>
      <c r="D38" s="4">
        <v>20</v>
      </c>
      <c r="E38">
        <v>100</v>
      </c>
      <c r="F38" s="4">
        <f>Table1[[#This Row],[Column3]]/Table1[[#This Row],[Column4]]*100</f>
        <v>20</v>
      </c>
      <c r="G38">
        <f>Table1[[#This Row],[Column4]]*12.5%</f>
        <v>12.5</v>
      </c>
      <c r="H38" s="4">
        <f>Table1[[#This Row],[Column3]]-Table1[[#This Row],[Column6]]</f>
        <v>7.5</v>
      </c>
    </row>
    <row r="39" spans="1:17" x14ac:dyDescent="0.35">
      <c r="A39" s="45">
        <v>37</v>
      </c>
      <c r="B39" s="3" t="s">
        <v>3</v>
      </c>
      <c r="C39" s="3">
        <v>8</v>
      </c>
      <c r="D39" s="4">
        <v>19</v>
      </c>
      <c r="E39">
        <v>100</v>
      </c>
      <c r="F39" s="4">
        <f>Table1[[#This Row],[Column3]]/Table1[[#This Row],[Column4]]*100</f>
        <v>19</v>
      </c>
      <c r="G39">
        <f>Table1[[#This Row],[Column4]]*12.5%</f>
        <v>12.5</v>
      </c>
      <c r="H39" s="4">
        <f>Table1[[#This Row],[Column3]]-Table1[[#This Row],[Column6]]</f>
        <v>6.5</v>
      </c>
    </row>
    <row r="40" spans="1:17" x14ac:dyDescent="0.35">
      <c r="A40" s="45">
        <v>38</v>
      </c>
      <c r="B40" s="3" t="s">
        <v>3</v>
      </c>
      <c r="C40" s="3">
        <v>8</v>
      </c>
      <c r="D40" s="4">
        <v>17</v>
      </c>
      <c r="E40">
        <v>100</v>
      </c>
      <c r="F40" s="4">
        <f>Table1[[#This Row],[Column3]]/Table1[[#This Row],[Column4]]*100</f>
        <v>17</v>
      </c>
      <c r="G40">
        <f>Table1[[#This Row],[Column4]]*12.5%</f>
        <v>12.5</v>
      </c>
      <c r="H40" s="4">
        <f>Table1[[#This Row],[Column3]]-Table1[[#This Row],[Column6]]</f>
        <v>4.5</v>
      </c>
    </row>
    <row r="41" spans="1:17" x14ac:dyDescent="0.35">
      <c r="A41" s="45">
        <v>39</v>
      </c>
      <c r="B41" s="3" t="s">
        <v>2</v>
      </c>
      <c r="C41" s="3">
        <v>8</v>
      </c>
      <c r="D41" s="4">
        <v>15</v>
      </c>
      <c r="E41">
        <v>101</v>
      </c>
      <c r="F41" s="4">
        <f>Table1[[#This Row],[Column3]]/Table1[[#This Row],[Column4]]*100</f>
        <v>14.85148514851485</v>
      </c>
      <c r="G41">
        <f>Table1[[#This Row],[Column4]]*12.5%</f>
        <v>12.625</v>
      </c>
      <c r="H41" s="4">
        <f>Table1[[#This Row],[Column3]]-Table1[[#This Row],[Column6]]</f>
        <v>2.375</v>
      </c>
    </row>
    <row r="42" spans="1:17" x14ac:dyDescent="0.35">
      <c r="A42" s="45">
        <v>40</v>
      </c>
      <c r="B42" s="3" t="s">
        <v>2</v>
      </c>
      <c r="C42" s="3">
        <v>8</v>
      </c>
      <c r="D42" s="4">
        <v>13</v>
      </c>
      <c r="E42">
        <v>101</v>
      </c>
      <c r="F42" s="4">
        <f>Table1[[#This Row],[Column3]]/Table1[[#This Row],[Column4]]*100</f>
        <v>12.871287128712872</v>
      </c>
      <c r="G42">
        <f>Table1[[#This Row],[Column4]]*12.5%</f>
        <v>12.625</v>
      </c>
      <c r="H42" s="4">
        <f>Table1[[#This Row],[Column3]]-Table1[[#This Row],[Column6]]</f>
        <v>0.375</v>
      </c>
    </row>
    <row r="43" spans="1:17" x14ac:dyDescent="0.35">
      <c r="A43" s="45">
        <v>41</v>
      </c>
      <c r="B43" s="3" t="s">
        <v>3</v>
      </c>
      <c r="C43" s="3">
        <v>8</v>
      </c>
      <c r="D43" s="4">
        <v>17</v>
      </c>
      <c r="E43">
        <v>100</v>
      </c>
      <c r="F43" s="4">
        <f>Table1[[#This Row],[Column3]]/Table1[[#This Row],[Column4]]*100</f>
        <v>17</v>
      </c>
      <c r="G43">
        <f>Table1[[#This Row],[Column4]]*12.5%</f>
        <v>12.5</v>
      </c>
      <c r="H43" s="4">
        <f>Table1[[#This Row],[Column3]]-Table1[[#This Row],[Column6]]</f>
        <v>4.5</v>
      </c>
    </row>
    <row r="44" spans="1:17" x14ac:dyDescent="0.35">
      <c r="A44" s="45">
        <v>42</v>
      </c>
      <c r="B44" s="3" t="s">
        <v>3</v>
      </c>
      <c r="C44" s="3">
        <v>8</v>
      </c>
      <c r="D44" s="4">
        <v>17</v>
      </c>
      <c r="E44">
        <v>100</v>
      </c>
      <c r="F44" s="4">
        <f>Table1[[#This Row],[Column3]]/Table1[[#This Row],[Column4]]*100</f>
        <v>17</v>
      </c>
      <c r="G44">
        <f>Table1[[#This Row],[Column4]]*12.5%</f>
        <v>12.5</v>
      </c>
      <c r="H44" s="4">
        <f>Table1[[#This Row],[Column3]]-Table1[[#This Row],[Column6]]</f>
        <v>4.5</v>
      </c>
    </row>
    <row r="45" spans="1:17" x14ac:dyDescent="0.35">
      <c r="A45" s="45">
        <v>43</v>
      </c>
      <c r="B45" s="3" t="s">
        <v>3</v>
      </c>
      <c r="C45" s="3">
        <v>8</v>
      </c>
      <c r="D45" s="4">
        <v>10</v>
      </c>
      <c r="E45">
        <v>100</v>
      </c>
      <c r="F45" s="4">
        <f>Table1[[#This Row],[Column3]]/Table1[[#This Row],[Column4]]*100</f>
        <v>10</v>
      </c>
      <c r="G45">
        <f>Table1[[#This Row],[Column4]]*12.5%</f>
        <v>12.5</v>
      </c>
      <c r="H45" s="4">
        <f>Table1[[#This Row],[Column3]]-Table1[[#This Row],[Column6]]</f>
        <v>-2.5</v>
      </c>
    </row>
    <row r="46" spans="1:17" x14ac:dyDescent="0.35">
      <c r="A46" s="45">
        <v>44</v>
      </c>
      <c r="B46" s="3" t="s">
        <v>3</v>
      </c>
      <c r="C46" s="3">
        <v>8</v>
      </c>
      <c r="D46" s="4">
        <v>18</v>
      </c>
      <c r="E46">
        <v>100</v>
      </c>
      <c r="F46" s="4">
        <f>Table1[[#This Row],[Column3]]/Table1[[#This Row],[Column4]]*100</f>
        <v>18</v>
      </c>
      <c r="G46">
        <f>Table1[[#This Row],[Column4]]*12.5%</f>
        <v>12.5</v>
      </c>
      <c r="H46" s="4">
        <f>Table1[[#This Row],[Column3]]-Table1[[#This Row],[Column6]]</f>
        <v>5.5</v>
      </c>
    </row>
    <row r="47" spans="1:17" x14ac:dyDescent="0.35">
      <c r="A47" s="45">
        <v>45</v>
      </c>
      <c r="B47" s="3" t="s">
        <v>3</v>
      </c>
      <c r="C47" s="3">
        <v>8</v>
      </c>
      <c r="D47" s="4">
        <v>16</v>
      </c>
      <c r="E47">
        <v>100</v>
      </c>
      <c r="F47" s="4">
        <f>Table1[[#This Row],[Column3]]/Table1[[#This Row],[Column4]]*100</f>
        <v>16</v>
      </c>
      <c r="G47">
        <f>Table1[[#This Row],[Column4]]*12.5%</f>
        <v>12.5</v>
      </c>
      <c r="H47" s="4">
        <f>Table1[[#This Row],[Column3]]-Table1[[#This Row],[Column6]]</f>
        <v>3.5</v>
      </c>
    </row>
    <row r="48" spans="1:17" x14ac:dyDescent="0.35">
      <c r="A48" s="45">
        <v>46</v>
      </c>
      <c r="B48" s="3" t="s">
        <v>2</v>
      </c>
      <c r="C48" s="3">
        <v>8</v>
      </c>
      <c r="D48" s="4">
        <v>15</v>
      </c>
      <c r="E48">
        <v>101</v>
      </c>
      <c r="F48" s="4">
        <f>Table1[[#This Row],[Column3]]/Table1[[#This Row],[Column4]]*100</f>
        <v>14.85148514851485</v>
      </c>
      <c r="G48">
        <f>Table1[[#This Row],[Column4]]*12.5%</f>
        <v>12.625</v>
      </c>
      <c r="H48" s="4">
        <f>Table1[[#This Row],[Column3]]-Table1[[#This Row],[Column6]]</f>
        <v>2.375</v>
      </c>
    </row>
    <row r="49" spans="1:8" x14ac:dyDescent="0.35">
      <c r="A49" s="45">
        <v>47</v>
      </c>
      <c r="B49" s="3" t="s">
        <v>2</v>
      </c>
      <c r="C49" s="3">
        <v>8</v>
      </c>
      <c r="D49" s="4">
        <v>20</v>
      </c>
      <c r="E49">
        <v>101</v>
      </c>
      <c r="F49" s="4">
        <f>Table1[[#This Row],[Column3]]/Table1[[#This Row],[Column4]]*100</f>
        <v>19.801980198019802</v>
      </c>
      <c r="G49">
        <f>Table1[[#This Row],[Column4]]*12.5%</f>
        <v>12.625</v>
      </c>
      <c r="H49" s="4">
        <f>Table1[[#This Row],[Column3]]-Table1[[#This Row],[Column6]]</f>
        <v>7.375</v>
      </c>
    </row>
    <row r="50" spans="1:8" x14ac:dyDescent="0.35">
      <c r="A50" s="45">
        <v>48</v>
      </c>
      <c r="B50" s="3" t="s">
        <v>3</v>
      </c>
      <c r="C50" s="3">
        <v>8</v>
      </c>
      <c r="D50" s="4">
        <v>15</v>
      </c>
      <c r="E50">
        <v>100</v>
      </c>
      <c r="F50" s="4">
        <f>Table1[[#This Row],[Column3]]/Table1[[#This Row],[Column4]]*100</f>
        <v>15</v>
      </c>
      <c r="G50">
        <f>Table1[[#This Row],[Column4]]*12.5%</f>
        <v>12.5</v>
      </c>
      <c r="H50" s="4">
        <f>Table1[[#This Row],[Column3]]-Table1[[#This Row],[Column6]]</f>
        <v>2.5</v>
      </c>
    </row>
    <row r="51" spans="1:8" x14ac:dyDescent="0.35">
      <c r="A51" s="45">
        <v>49</v>
      </c>
      <c r="B51" s="3" t="s">
        <v>3</v>
      </c>
      <c r="C51" s="3">
        <v>8</v>
      </c>
      <c r="D51" s="4">
        <v>16</v>
      </c>
      <c r="E51">
        <v>100</v>
      </c>
      <c r="F51" s="4">
        <f>Table1[[#This Row],[Column3]]/Table1[[#This Row],[Column4]]*100</f>
        <v>16</v>
      </c>
      <c r="G51">
        <f>Table1[[#This Row],[Column4]]*12.5%</f>
        <v>12.5</v>
      </c>
      <c r="H51" s="4">
        <f>Table1[[#This Row],[Column3]]-Table1[[#This Row],[Column6]]</f>
        <v>3.5</v>
      </c>
    </row>
    <row r="52" spans="1:8" x14ac:dyDescent="0.35">
      <c r="A52" s="45">
        <v>50</v>
      </c>
      <c r="B52" s="3" t="s">
        <v>2</v>
      </c>
      <c r="C52" s="3">
        <v>8</v>
      </c>
      <c r="D52" s="4">
        <v>16</v>
      </c>
      <c r="E52">
        <v>101</v>
      </c>
      <c r="F52" s="4">
        <f>Table1[[#This Row],[Column3]]/Table1[[#This Row],[Column4]]*100</f>
        <v>15.841584158415841</v>
      </c>
      <c r="G52">
        <f>Table1[[#This Row],[Column4]]*12.5%</f>
        <v>12.625</v>
      </c>
      <c r="H52" s="4">
        <f>Table1[[#This Row],[Column3]]-Table1[[#This Row],[Column6]]</f>
        <v>3.375</v>
      </c>
    </row>
    <row r="53" spans="1:8" x14ac:dyDescent="0.35">
      <c r="A53" s="45">
        <v>51</v>
      </c>
      <c r="B53" s="3" t="s">
        <v>3</v>
      </c>
      <c r="C53" s="3">
        <v>8</v>
      </c>
      <c r="D53" s="4">
        <v>11</v>
      </c>
      <c r="E53">
        <v>100</v>
      </c>
      <c r="F53" s="4">
        <f>Table1[[#This Row],[Column3]]/Table1[[#This Row],[Column4]]*100</f>
        <v>11</v>
      </c>
      <c r="G53">
        <f>Table1[[#This Row],[Column4]]*12.5%</f>
        <v>12.5</v>
      </c>
      <c r="H53" s="4">
        <f>Table1[[#This Row],[Column3]]-Table1[[#This Row],[Column6]]</f>
        <v>-1.5</v>
      </c>
    </row>
    <row r="54" spans="1:8" x14ac:dyDescent="0.35">
      <c r="A54" s="45">
        <v>52</v>
      </c>
      <c r="B54" s="3" t="s">
        <v>2</v>
      </c>
      <c r="C54" s="3">
        <v>8</v>
      </c>
      <c r="D54" s="4">
        <v>20</v>
      </c>
      <c r="E54">
        <v>101</v>
      </c>
      <c r="F54" s="4">
        <f>Table1[[#This Row],[Column3]]/Table1[[#This Row],[Column4]]*100</f>
        <v>19.801980198019802</v>
      </c>
      <c r="G54">
        <f>Table1[[#This Row],[Column4]]*12.5%</f>
        <v>12.625</v>
      </c>
      <c r="H54" s="4">
        <f>Table1[[#This Row],[Column3]]-Table1[[#This Row],[Column6]]</f>
        <v>7.375</v>
      </c>
    </row>
    <row r="55" spans="1:8" x14ac:dyDescent="0.35">
      <c r="A55" s="45">
        <v>53</v>
      </c>
      <c r="B55" s="3" t="s">
        <v>3</v>
      </c>
      <c r="C55" s="3">
        <v>8</v>
      </c>
      <c r="D55" s="4">
        <v>11</v>
      </c>
      <c r="E55">
        <v>100</v>
      </c>
      <c r="F55" s="4">
        <f>Table1[[#This Row],[Column3]]/Table1[[#This Row],[Column4]]*100</f>
        <v>11</v>
      </c>
      <c r="G55">
        <f>Table1[[#This Row],[Column4]]*12.5%</f>
        <v>12.5</v>
      </c>
      <c r="H55" s="4">
        <f>Table1[[#This Row],[Column3]]-Table1[[#This Row],[Column6]]</f>
        <v>-1.5</v>
      </c>
    </row>
    <row r="56" spans="1:8" x14ac:dyDescent="0.35">
      <c r="A56" s="45">
        <v>54</v>
      </c>
      <c r="B56" s="3" t="s">
        <v>3</v>
      </c>
      <c r="C56" s="3">
        <v>8</v>
      </c>
      <c r="D56" s="4">
        <v>13</v>
      </c>
      <c r="E56">
        <v>100</v>
      </c>
      <c r="F56" s="4">
        <f>Table1[[#This Row],[Column3]]/Table1[[#This Row],[Column4]]*100</f>
        <v>13</v>
      </c>
      <c r="G56">
        <f>Table1[[#This Row],[Column4]]*12.5%</f>
        <v>12.5</v>
      </c>
      <c r="H56" s="4">
        <f>Table1[[#This Row],[Column3]]-Table1[[#This Row],[Column6]]</f>
        <v>0.5</v>
      </c>
    </row>
    <row r="57" spans="1:8" x14ac:dyDescent="0.35">
      <c r="A57" s="45">
        <v>55</v>
      </c>
      <c r="B57" s="3" t="s">
        <v>2</v>
      </c>
      <c r="C57" s="3">
        <v>8</v>
      </c>
      <c r="D57" s="4">
        <v>18.600000000000001</v>
      </c>
      <c r="E57">
        <v>101</v>
      </c>
      <c r="F57" s="4">
        <f>Table1[[#This Row],[Column3]]/Table1[[#This Row],[Column4]]*100</f>
        <v>18.415841584158418</v>
      </c>
      <c r="G57">
        <f>Table1[[#This Row],[Column4]]*12.5%</f>
        <v>12.625</v>
      </c>
      <c r="H57" s="4">
        <f>Table1[[#This Row],[Column3]]-Table1[[#This Row],[Column6]]</f>
        <v>5.9750000000000014</v>
      </c>
    </row>
    <row r="58" spans="1:8" x14ac:dyDescent="0.35">
      <c r="A58" s="45">
        <v>56</v>
      </c>
      <c r="B58" s="3" t="s">
        <v>3</v>
      </c>
      <c r="C58" s="3">
        <v>8</v>
      </c>
      <c r="D58" s="4">
        <v>17</v>
      </c>
      <c r="E58">
        <v>100</v>
      </c>
      <c r="F58" s="4">
        <f>Table1[[#This Row],[Column3]]/Table1[[#This Row],[Column4]]*100</f>
        <v>17</v>
      </c>
      <c r="G58">
        <f>Table1[[#This Row],[Column4]]*12.5%</f>
        <v>12.5</v>
      </c>
      <c r="H58" s="4">
        <f>Table1[[#This Row],[Column3]]-Table1[[#This Row],[Column6]]</f>
        <v>4.5</v>
      </c>
    </row>
    <row r="59" spans="1:8" x14ac:dyDescent="0.35">
      <c r="A59" s="45">
        <v>57</v>
      </c>
      <c r="B59" s="3" t="s">
        <v>3</v>
      </c>
      <c r="C59" s="3">
        <v>8</v>
      </c>
      <c r="D59" s="4">
        <v>15.5</v>
      </c>
      <c r="E59">
        <v>100</v>
      </c>
      <c r="F59" s="4">
        <f>Table1[[#This Row],[Column3]]/Table1[[#This Row],[Column4]]*100</f>
        <v>15.5</v>
      </c>
      <c r="G59">
        <f>Table1[[#This Row],[Column4]]*12.5%</f>
        <v>12.5</v>
      </c>
      <c r="H59" s="4">
        <f>Table1[[#This Row],[Column3]]-Table1[[#This Row],[Column6]]</f>
        <v>3</v>
      </c>
    </row>
    <row r="60" spans="1:8" x14ac:dyDescent="0.35">
      <c r="A60" s="45">
        <v>58</v>
      </c>
      <c r="B60" s="3" t="s">
        <v>3</v>
      </c>
      <c r="C60" s="3">
        <v>8</v>
      </c>
      <c r="D60" s="4">
        <v>17.5</v>
      </c>
      <c r="E60">
        <v>100</v>
      </c>
      <c r="F60" s="4">
        <f>Table1[[#This Row],[Column3]]/Table1[[#This Row],[Column4]]*100</f>
        <v>17.5</v>
      </c>
      <c r="G60">
        <f>Table1[[#This Row],[Column4]]*12.5%</f>
        <v>12.5</v>
      </c>
      <c r="H60" s="4">
        <f>Table1[[#This Row],[Column3]]-Table1[[#This Row],[Column6]]</f>
        <v>5</v>
      </c>
    </row>
    <row r="61" spans="1:8" x14ac:dyDescent="0.35">
      <c r="A61" s="45">
        <v>59</v>
      </c>
      <c r="B61" s="3" t="s">
        <v>3</v>
      </c>
      <c r="C61" s="3">
        <v>8</v>
      </c>
      <c r="D61" s="4">
        <v>16</v>
      </c>
      <c r="E61">
        <v>100</v>
      </c>
      <c r="F61" s="4">
        <f>Table1[[#This Row],[Column3]]/Table1[[#This Row],[Column4]]*100</f>
        <v>16</v>
      </c>
      <c r="G61">
        <f>Table1[[#This Row],[Column4]]*12.5%</f>
        <v>12.5</v>
      </c>
      <c r="H61" s="4">
        <f>Table1[[#This Row],[Column3]]-Table1[[#This Row],[Column6]]</f>
        <v>3.5</v>
      </c>
    </row>
    <row r="62" spans="1:8" x14ac:dyDescent="0.35">
      <c r="A62" s="45">
        <v>60</v>
      </c>
      <c r="B62" s="3" t="s">
        <v>2</v>
      </c>
      <c r="C62" s="3">
        <v>8</v>
      </c>
      <c r="D62" s="4">
        <v>13.5</v>
      </c>
      <c r="E62">
        <v>101</v>
      </c>
      <c r="F62" s="4">
        <f>Table1[[#This Row],[Column3]]/Table1[[#This Row],[Column4]]*100</f>
        <v>13.366336633663368</v>
      </c>
      <c r="G62">
        <f>Table1[[#This Row],[Column4]]*12.5%</f>
        <v>12.625</v>
      </c>
      <c r="H62" s="4">
        <f>Table1[[#This Row],[Column3]]-Table1[[#This Row],[Column6]]</f>
        <v>0.875</v>
      </c>
    </row>
    <row r="63" spans="1:8" x14ac:dyDescent="0.35">
      <c r="A63" s="45">
        <v>61</v>
      </c>
      <c r="B63" s="3" t="s">
        <v>2</v>
      </c>
      <c r="C63" s="3">
        <v>8</v>
      </c>
      <c r="D63" s="4">
        <v>16.5</v>
      </c>
      <c r="E63">
        <v>101</v>
      </c>
      <c r="F63" s="4">
        <f>Table1[[#This Row],[Column3]]/Table1[[#This Row],[Column4]]*100</f>
        <v>16.336633663366339</v>
      </c>
      <c r="G63">
        <f>Table1[[#This Row],[Column4]]*12.5%</f>
        <v>12.625</v>
      </c>
      <c r="H63" s="4">
        <f>Table1[[#This Row],[Column3]]-Table1[[#This Row],[Column6]]</f>
        <v>3.875</v>
      </c>
    </row>
    <row r="64" spans="1:8" x14ac:dyDescent="0.35">
      <c r="A64" s="45">
        <v>62</v>
      </c>
      <c r="B64" s="3" t="s">
        <v>3</v>
      </c>
      <c r="C64" s="3">
        <v>8</v>
      </c>
      <c r="D64" s="4">
        <v>14</v>
      </c>
      <c r="E64">
        <v>100</v>
      </c>
      <c r="F64" s="4">
        <f>Table1[[#This Row],[Column3]]/Table1[[#This Row],[Column4]]*100</f>
        <v>14.000000000000002</v>
      </c>
      <c r="G64">
        <f>Table1[[#This Row],[Column4]]*12.5%</f>
        <v>12.5</v>
      </c>
      <c r="H64" s="4">
        <f>Table1[[#This Row],[Column3]]-Table1[[#This Row],[Column6]]</f>
        <v>1.5</v>
      </c>
    </row>
    <row r="65" spans="1:8" x14ac:dyDescent="0.35">
      <c r="A65" s="45">
        <v>63</v>
      </c>
      <c r="B65" s="3" t="s">
        <v>3</v>
      </c>
      <c r="C65" s="3">
        <v>8</v>
      </c>
      <c r="D65" s="4">
        <v>20</v>
      </c>
      <c r="E65">
        <v>100</v>
      </c>
      <c r="F65" s="4">
        <f>Table1[[#This Row],[Column3]]/Table1[[#This Row],[Column4]]*100</f>
        <v>20</v>
      </c>
      <c r="G65">
        <f>Table1[[#This Row],[Column4]]*12.5%</f>
        <v>12.5</v>
      </c>
      <c r="H65" s="4">
        <f>Table1[[#This Row],[Column3]]-Table1[[#This Row],[Column6]]</f>
        <v>7.5</v>
      </c>
    </row>
    <row r="66" spans="1:8" x14ac:dyDescent="0.35">
      <c r="A66" s="45">
        <v>64</v>
      </c>
      <c r="B66" s="3" t="s">
        <v>2</v>
      </c>
      <c r="C66" s="3">
        <v>8</v>
      </c>
      <c r="D66" s="4">
        <v>14</v>
      </c>
      <c r="E66">
        <v>101</v>
      </c>
      <c r="F66" s="4">
        <f>Table1[[#This Row],[Column3]]/Table1[[#This Row],[Column4]]*100</f>
        <v>13.861386138613863</v>
      </c>
      <c r="G66">
        <f>Table1[[#This Row],[Column4]]*12.5%</f>
        <v>12.625</v>
      </c>
      <c r="H66" s="4">
        <f>Table1[[#This Row],[Column3]]-Table1[[#This Row],[Column6]]</f>
        <v>1.375</v>
      </c>
    </row>
    <row r="67" spans="1:8" x14ac:dyDescent="0.35">
      <c r="A67" s="45">
        <v>65</v>
      </c>
      <c r="B67" s="3" t="s">
        <v>3</v>
      </c>
      <c r="C67" s="3">
        <v>8</v>
      </c>
      <c r="D67" s="4">
        <v>15.5</v>
      </c>
      <c r="E67">
        <v>100</v>
      </c>
      <c r="F67" s="4">
        <f>Table1[[#This Row],[Column3]]/Table1[[#This Row],[Column4]]*100</f>
        <v>15.5</v>
      </c>
      <c r="G67">
        <f>Table1[[#This Row],[Column4]]*12.5%</f>
        <v>12.5</v>
      </c>
      <c r="H67" s="4">
        <f>Table1[[#This Row],[Column3]]-Table1[[#This Row],[Column6]]</f>
        <v>3</v>
      </c>
    </row>
    <row r="68" spans="1:8" x14ac:dyDescent="0.35">
      <c r="A68" s="45">
        <v>66</v>
      </c>
      <c r="B68" s="3" t="s">
        <v>2</v>
      </c>
      <c r="C68" s="3">
        <v>8</v>
      </c>
      <c r="D68" s="4">
        <v>12</v>
      </c>
      <c r="E68">
        <v>101</v>
      </c>
      <c r="F68" s="4">
        <f>Table1[[#This Row],[Column3]]/Table1[[#This Row],[Column4]]*100</f>
        <v>11.881188118811881</v>
      </c>
      <c r="G68">
        <f>Table1[[#This Row],[Column4]]*12.5%</f>
        <v>12.625</v>
      </c>
      <c r="H68" s="4">
        <f>Table1[[#This Row],[Column3]]-Table1[[#This Row],[Column6]]</f>
        <v>-0.625</v>
      </c>
    </row>
    <row r="69" spans="1:8" x14ac:dyDescent="0.35">
      <c r="A69" s="45">
        <v>67</v>
      </c>
      <c r="B69" s="3" t="s">
        <v>3</v>
      </c>
      <c r="C69" s="3">
        <v>8</v>
      </c>
      <c r="D69" s="4">
        <v>16</v>
      </c>
      <c r="E69">
        <v>100</v>
      </c>
      <c r="F69" s="4">
        <f>Table1[[#This Row],[Column3]]/Table1[[#This Row],[Column4]]*100</f>
        <v>16</v>
      </c>
      <c r="G69">
        <f>Table1[[#This Row],[Column4]]*12.5%</f>
        <v>12.5</v>
      </c>
      <c r="H69" s="4">
        <f>Table1[[#This Row],[Column3]]-Table1[[#This Row],[Column6]]</f>
        <v>3.5</v>
      </c>
    </row>
    <row r="70" spans="1:8" x14ac:dyDescent="0.35">
      <c r="A70" s="45">
        <v>68</v>
      </c>
      <c r="B70" s="3" t="s">
        <v>2</v>
      </c>
      <c r="C70" s="3">
        <v>8</v>
      </c>
      <c r="D70" s="4">
        <v>20</v>
      </c>
      <c r="E70">
        <v>101</v>
      </c>
      <c r="F70" s="4">
        <f>Table1[[#This Row],[Column3]]/Table1[[#This Row],[Column4]]*100</f>
        <v>19.801980198019802</v>
      </c>
      <c r="G70">
        <f>Table1[[#This Row],[Column4]]*12.5%</f>
        <v>12.625</v>
      </c>
      <c r="H70" s="4">
        <f>Table1[[#This Row],[Column3]]-Table1[[#This Row],[Column6]]</f>
        <v>7.375</v>
      </c>
    </row>
    <row r="71" spans="1:8" x14ac:dyDescent="0.35">
      <c r="A71" s="45">
        <v>69</v>
      </c>
      <c r="B71" s="3" t="s">
        <v>3</v>
      </c>
      <c r="C71" s="3">
        <v>8</v>
      </c>
      <c r="D71" s="4">
        <v>20</v>
      </c>
      <c r="E71">
        <v>100</v>
      </c>
      <c r="F71" s="4">
        <f>Table1[[#This Row],[Column3]]/Table1[[#This Row],[Column4]]*100</f>
        <v>20</v>
      </c>
      <c r="G71">
        <f>Table1[[#This Row],[Column4]]*12.5%</f>
        <v>12.5</v>
      </c>
      <c r="H71" s="4">
        <f>Table1[[#This Row],[Column3]]-Table1[[#This Row],[Column6]]</f>
        <v>7.5</v>
      </c>
    </row>
    <row r="72" spans="1:8" x14ac:dyDescent="0.35">
      <c r="A72" s="45">
        <v>70</v>
      </c>
      <c r="B72" s="3" t="s">
        <v>2</v>
      </c>
      <c r="C72" s="3">
        <v>8</v>
      </c>
      <c r="D72" s="4">
        <v>20</v>
      </c>
      <c r="E72">
        <v>101</v>
      </c>
      <c r="F72" s="4">
        <f>Table1[[#This Row],[Column3]]/Table1[[#This Row],[Column4]]*100</f>
        <v>19.801980198019802</v>
      </c>
      <c r="G72">
        <f>Table1[[#This Row],[Column4]]*12.5%</f>
        <v>12.625</v>
      </c>
      <c r="H72" s="4">
        <f>Table1[[#This Row],[Column3]]-Table1[[#This Row],[Column6]]</f>
        <v>7.375</v>
      </c>
    </row>
    <row r="73" spans="1:8" x14ac:dyDescent="0.35">
      <c r="A73" s="45">
        <v>71</v>
      </c>
      <c r="B73" s="3" t="s">
        <v>3</v>
      </c>
      <c r="C73" s="3">
        <v>8</v>
      </c>
      <c r="D73" s="4">
        <v>16</v>
      </c>
      <c r="E73">
        <v>100</v>
      </c>
      <c r="F73" s="4">
        <f>Table1[[#This Row],[Column3]]/Table1[[#This Row],[Column4]]*100</f>
        <v>16</v>
      </c>
      <c r="G73">
        <f>Table1[[#This Row],[Column4]]*12.5%</f>
        <v>12.5</v>
      </c>
      <c r="H73" s="4">
        <f>Table1[[#This Row],[Column3]]-Table1[[#This Row],[Column6]]</f>
        <v>3.5</v>
      </c>
    </row>
    <row r="74" spans="1:8" x14ac:dyDescent="0.35">
      <c r="A74" s="45">
        <v>72</v>
      </c>
      <c r="B74" s="3" t="s">
        <v>3</v>
      </c>
      <c r="C74" s="3">
        <v>8</v>
      </c>
      <c r="D74" s="4">
        <v>14</v>
      </c>
      <c r="E74">
        <v>100</v>
      </c>
      <c r="F74" s="4">
        <f>Table1[[#This Row],[Column3]]/Table1[[#This Row],[Column4]]*100</f>
        <v>14.000000000000002</v>
      </c>
      <c r="G74">
        <f>Table1[[#This Row],[Column4]]*12.5%</f>
        <v>12.5</v>
      </c>
      <c r="H74" s="4">
        <f>Table1[[#This Row],[Column3]]-Table1[[#This Row],[Column6]]</f>
        <v>1.5</v>
      </c>
    </row>
    <row r="75" spans="1:8" x14ac:dyDescent="0.35">
      <c r="A75" s="45">
        <v>73</v>
      </c>
      <c r="B75" s="3" t="s">
        <v>2</v>
      </c>
      <c r="C75" s="3">
        <v>8</v>
      </c>
      <c r="D75" s="4">
        <v>14.4</v>
      </c>
      <c r="E75">
        <v>101</v>
      </c>
      <c r="F75" s="4">
        <f>Table1[[#This Row],[Column3]]/Table1[[#This Row],[Column4]]*100</f>
        <v>14.257425742574259</v>
      </c>
      <c r="G75">
        <f>Table1[[#This Row],[Column4]]*12.5%</f>
        <v>12.625</v>
      </c>
      <c r="H75" s="4">
        <f>Table1[[#This Row],[Column3]]-Table1[[#This Row],[Column6]]</f>
        <v>1.7750000000000004</v>
      </c>
    </row>
    <row r="76" spans="1:8" x14ac:dyDescent="0.35">
      <c r="A76" s="45">
        <v>74</v>
      </c>
      <c r="B76" s="3" t="s">
        <v>2</v>
      </c>
      <c r="C76" s="3">
        <v>8</v>
      </c>
      <c r="D76" s="4">
        <v>15.6</v>
      </c>
      <c r="E76">
        <v>101</v>
      </c>
      <c r="F76" s="4">
        <f>Table1[[#This Row],[Column3]]/Table1[[#This Row],[Column4]]*100</f>
        <v>15.445544554455445</v>
      </c>
      <c r="G76">
        <f>Table1[[#This Row],[Column4]]*12.5%</f>
        <v>12.625</v>
      </c>
      <c r="H76" s="4">
        <f>Table1[[#This Row],[Column3]]-Table1[[#This Row],[Column6]]</f>
        <v>2.9749999999999996</v>
      </c>
    </row>
    <row r="77" spans="1:8" x14ac:dyDescent="0.35">
      <c r="A77" s="45">
        <v>75</v>
      </c>
      <c r="B77" s="3" t="s">
        <v>2</v>
      </c>
      <c r="C77" s="3">
        <v>8</v>
      </c>
      <c r="D77" s="4">
        <v>15</v>
      </c>
      <c r="E77">
        <v>101</v>
      </c>
      <c r="F77" s="4">
        <f>Table1[[#This Row],[Column3]]/Table1[[#This Row],[Column4]]*100</f>
        <v>14.85148514851485</v>
      </c>
      <c r="G77">
        <f>Table1[[#This Row],[Column4]]*12.5%</f>
        <v>12.625</v>
      </c>
      <c r="H77" s="4">
        <f>Table1[[#This Row],[Column3]]-Table1[[#This Row],[Column6]]</f>
        <v>2.375</v>
      </c>
    </row>
    <row r="78" spans="1:8" x14ac:dyDescent="0.35">
      <c r="A78" s="45">
        <v>76</v>
      </c>
      <c r="B78" s="3" t="s">
        <v>2</v>
      </c>
      <c r="C78" s="3">
        <v>8</v>
      </c>
      <c r="D78" s="4">
        <v>16</v>
      </c>
      <c r="E78">
        <v>101</v>
      </c>
      <c r="F78" s="4">
        <f>Table1[[#This Row],[Column3]]/Table1[[#This Row],[Column4]]*100</f>
        <v>15.841584158415841</v>
      </c>
      <c r="G78">
        <f>Table1[[#This Row],[Column4]]*12.5%</f>
        <v>12.625</v>
      </c>
      <c r="H78" s="4">
        <f>Table1[[#This Row],[Column3]]-Table1[[#This Row],[Column6]]</f>
        <v>3.375</v>
      </c>
    </row>
    <row r="79" spans="1:8" x14ac:dyDescent="0.35">
      <c r="A79" s="45">
        <v>77</v>
      </c>
      <c r="B79" s="3" t="s">
        <v>2</v>
      </c>
      <c r="C79" s="3">
        <v>8</v>
      </c>
      <c r="D79" s="4">
        <v>20.8</v>
      </c>
      <c r="E79">
        <v>101</v>
      </c>
      <c r="F79" s="4">
        <f>Table1[[#This Row],[Column3]]/Table1[[#This Row],[Column4]]*100</f>
        <v>20.594059405940595</v>
      </c>
      <c r="G79">
        <f>Table1[[#This Row],[Column4]]*12.5%</f>
        <v>12.625</v>
      </c>
      <c r="H79" s="4">
        <f>Table1[[#This Row],[Column3]]-Table1[[#This Row],[Column6]]</f>
        <v>8.1750000000000007</v>
      </c>
    </row>
    <row r="80" spans="1:8" x14ac:dyDescent="0.35">
      <c r="A80" s="45">
        <v>78</v>
      </c>
      <c r="B80" s="3" t="s">
        <v>2</v>
      </c>
      <c r="C80" s="3">
        <v>8</v>
      </c>
      <c r="D80" s="4">
        <v>13</v>
      </c>
      <c r="E80">
        <v>101</v>
      </c>
      <c r="F80" s="4">
        <f>Table1[[#This Row],[Column3]]/Table1[[#This Row],[Column4]]*100</f>
        <v>12.871287128712872</v>
      </c>
      <c r="G80">
        <f>Table1[[#This Row],[Column4]]*12.5%</f>
        <v>12.625</v>
      </c>
      <c r="H80" s="4">
        <f>Table1[[#This Row],[Column3]]-Table1[[#This Row],[Column6]]</f>
        <v>0.375</v>
      </c>
    </row>
    <row r="81" spans="1:8" x14ac:dyDescent="0.35">
      <c r="A81" s="45">
        <v>79</v>
      </c>
      <c r="B81" s="3" t="s">
        <v>3</v>
      </c>
      <c r="C81" s="3">
        <v>8</v>
      </c>
      <c r="D81" s="4">
        <v>30</v>
      </c>
      <c r="E81">
        <v>100</v>
      </c>
      <c r="F81" s="4">
        <f>Table1[[#This Row],[Column3]]/Table1[[#This Row],[Column4]]*100</f>
        <v>30</v>
      </c>
      <c r="G81">
        <f>Table1[[#This Row],[Column4]]*12.5%</f>
        <v>12.5</v>
      </c>
      <c r="H81" s="4">
        <f>Table1[[#This Row],[Column3]]-Table1[[#This Row],[Column6]]</f>
        <v>17.5</v>
      </c>
    </row>
    <row r="82" spans="1:8" x14ac:dyDescent="0.35">
      <c r="A82" s="45">
        <v>80</v>
      </c>
      <c r="B82" s="3" t="s">
        <v>3</v>
      </c>
      <c r="C82" s="3">
        <v>8</v>
      </c>
      <c r="D82" s="4">
        <v>14</v>
      </c>
      <c r="E82">
        <v>100</v>
      </c>
      <c r="F82" s="4">
        <f>Table1[[#This Row],[Column3]]/Table1[[#This Row],[Column4]]*100</f>
        <v>14.000000000000002</v>
      </c>
      <c r="G82">
        <f>Table1[[#This Row],[Column4]]*12.5%</f>
        <v>12.5</v>
      </c>
      <c r="H82" s="4">
        <f>Table1[[#This Row],[Column3]]-Table1[[#This Row],[Column6]]</f>
        <v>1.5</v>
      </c>
    </row>
    <row r="83" spans="1:8" x14ac:dyDescent="0.35">
      <c r="A83" s="45">
        <v>81</v>
      </c>
      <c r="B83" s="3" t="s">
        <v>2</v>
      </c>
      <c r="C83" s="3">
        <v>8</v>
      </c>
      <c r="D83" s="4">
        <v>16</v>
      </c>
      <c r="E83">
        <v>101</v>
      </c>
      <c r="F83" s="4">
        <f>Table1[[#This Row],[Column3]]/Table1[[#This Row],[Column4]]*100</f>
        <v>15.841584158415841</v>
      </c>
      <c r="G83">
        <f>Table1[[#This Row],[Column4]]*12.5%</f>
        <v>12.625</v>
      </c>
      <c r="H83" s="4">
        <f>Table1[[#This Row],[Column3]]-Table1[[#This Row],[Column6]]</f>
        <v>3.375</v>
      </c>
    </row>
    <row r="84" spans="1:8" x14ac:dyDescent="0.35">
      <c r="A84" s="45">
        <v>82</v>
      </c>
      <c r="B84" s="3" t="s">
        <v>2</v>
      </c>
      <c r="C84" s="3">
        <v>8</v>
      </c>
      <c r="D84" s="4">
        <v>21</v>
      </c>
      <c r="E84">
        <v>101</v>
      </c>
      <c r="F84" s="4">
        <f>Table1[[#This Row],[Column3]]/Table1[[#This Row],[Column4]]*100</f>
        <v>20.792079207920793</v>
      </c>
      <c r="G84">
        <f>Table1[[#This Row],[Column4]]*12.5%</f>
        <v>12.625</v>
      </c>
      <c r="H84" s="4">
        <f>Table1[[#This Row],[Column3]]-Table1[[#This Row],[Column6]]</f>
        <v>8.375</v>
      </c>
    </row>
    <row r="85" spans="1:8" x14ac:dyDescent="0.35">
      <c r="A85" s="45">
        <v>83</v>
      </c>
      <c r="B85" s="3" t="s">
        <v>2</v>
      </c>
      <c r="C85" s="3">
        <v>8</v>
      </c>
      <c r="D85" s="4">
        <v>21</v>
      </c>
      <c r="E85">
        <v>101</v>
      </c>
      <c r="F85" s="4">
        <f>Table1[[#This Row],[Column3]]/Table1[[#This Row],[Column4]]*100</f>
        <v>20.792079207920793</v>
      </c>
      <c r="G85">
        <f>Table1[[#This Row],[Column4]]*12.5%</f>
        <v>12.625</v>
      </c>
      <c r="H85" s="4">
        <f>Table1[[#This Row],[Column3]]-Table1[[#This Row],[Column6]]</f>
        <v>8.375</v>
      </c>
    </row>
    <row r="86" spans="1:8" x14ac:dyDescent="0.35">
      <c r="A86" s="45">
        <v>84</v>
      </c>
      <c r="B86" s="3" t="s">
        <v>2</v>
      </c>
      <c r="C86" s="3">
        <v>8</v>
      </c>
      <c r="D86" s="4">
        <v>17</v>
      </c>
      <c r="E86">
        <v>101</v>
      </c>
      <c r="F86" s="4">
        <f>Table1[[#This Row],[Column3]]/Table1[[#This Row],[Column4]]*100</f>
        <v>16.831683168316832</v>
      </c>
      <c r="G86">
        <f>Table1[[#This Row],[Column4]]*12.5%</f>
        <v>12.625</v>
      </c>
      <c r="H86" s="4">
        <f>Table1[[#This Row],[Column3]]-Table1[[#This Row],[Column6]]</f>
        <v>4.375</v>
      </c>
    </row>
    <row r="87" spans="1:8" x14ac:dyDescent="0.35">
      <c r="A87" s="45">
        <v>85</v>
      </c>
      <c r="B87" s="3" t="s">
        <v>3</v>
      </c>
      <c r="C87" s="3">
        <v>7</v>
      </c>
      <c r="D87" s="4">
        <v>16.8</v>
      </c>
      <c r="E87">
        <v>88</v>
      </c>
      <c r="F87" s="4">
        <f>Table1[[#This Row],[Column3]]/Table1[[#This Row],[Column4]]*100</f>
        <v>19.090909090909093</v>
      </c>
      <c r="G87">
        <f>Table1[[#This Row],[Column4]]*12.5%</f>
        <v>11</v>
      </c>
      <c r="H87" s="4">
        <f>Table1[[#This Row],[Column3]]-Table1[[#This Row],[Column6]]</f>
        <v>5.8000000000000007</v>
      </c>
    </row>
    <row r="88" spans="1:8" x14ac:dyDescent="0.35">
      <c r="A88" s="45">
        <v>86</v>
      </c>
      <c r="B88" s="3" t="s">
        <v>2</v>
      </c>
      <c r="C88" s="3">
        <v>7</v>
      </c>
      <c r="D88" s="4">
        <v>18</v>
      </c>
      <c r="E88">
        <v>91.5</v>
      </c>
      <c r="F88" s="4">
        <f>Table1[[#This Row],[Column3]]/Table1[[#This Row],[Column4]]*100</f>
        <v>19.672131147540984</v>
      </c>
      <c r="G88">
        <f>Table1[[#This Row],[Column4]]*12.5%</f>
        <v>11.4375</v>
      </c>
      <c r="H88" s="4">
        <f>Table1[[#This Row],[Column3]]-Table1[[#This Row],[Column6]]</f>
        <v>6.5625</v>
      </c>
    </row>
    <row r="89" spans="1:8" x14ac:dyDescent="0.35">
      <c r="A89" s="45">
        <v>87</v>
      </c>
      <c r="B89" s="3" t="s">
        <v>3</v>
      </c>
      <c r="C89" s="3">
        <v>7</v>
      </c>
      <c r="D89" s="4">
        <v>13.4</v>
      </c>
      <c r="E89">
        <v>88</v>
      </c>
      <c r="F89" s="4">
        <f>Table1[[#This Row],[Column3]]/Table1[[#This Row],[Column4]]*100</f>
        <v>15.227272727272728</v>
      </c>
      <c r="G89">
        <f>Table1[[#This Row],[Column4]]*12.5%</f>
        <v>11</v>
      </c>
      <c r="H89" s="4">
        <f>Table1[[#This Row],[Column3]]-Table1[[#This Row],[Column6]]</f>
        <v>2.4000000000000004</v>
      </c>
    </row>
    <row r="90" spans="1:8" x14ac:dyDescent="0.35">
      <c r="A90" s="45">
        <v>88</v>
      </c>
      <c r="B90" s="3" t="s">
        <v>3</v>
      </c>
      <c r="C90" s="3">
        <v>7</v>
      </c>
      <c r="D90" s="4">
        <v>18.399999999999999</v>
      </c>
      <c r="E90">
        <v>88</v>
      </c>
      <c r="F90" s="4">
        <f>Table1[[#This Row],[Column3]]/Table1[[#This Row],[Column4]]*100</f>
        <v>20.909090909090907</v>
      </c>
      <c r="G90">
        <f>Table1[[#This Row],[Column4]]*12.5%</f>
        <v>11</v>
      </c>
      <c r="H90" s="4">
        <f>Table1[[#This Row],[Column3]]-Table1[[#This Row],[Column6]]</f>
        <v>7.3999999999999986</v>
      </c>
    </row>
    <row r="91" spans="1:8" x14ac:dyDescent="0.35">
      <c r="A91" s="45">
        <v>89</v>
      </c>
      <c r="B91" s="3" t="s">
        <v>2</v>
      </c>
      <c r="C91" s="3">
        <v>7</v>
      </c>
      <c r="D91" s="4">
        <v>14.4</v>
      </c>
      <c r="E91">
        <v>91.5</v>
      </c>
      <c r="F91" s="4">
        <f>Table1[[#This Row],[Column3]]/Table1[[#This Row],[Column4]]*100</f>
        <v>15.737704918032788</v>
      </c>
      <c r="G91">
        <f>Table1[[#This Row],[Column4]]*12.5%</f>
        <v>11.4375</v>
      </c>
      <c r="H91" s="4">
        <f>Table1[[#This Row],[Column3]]-Table1[[#This Row],[Column6]]</f>
        <v>2.9625000000000004</v>
      </c>
    </row>
    <row r="92" spans="1:8" x14ac:dyDescent="0.35">
      <c r="A92" s="45">
        <v>90</v>
      </c>
      <c r="B92" s="3" t="s">
        <v>3</v>
      </c>
      <c r="C92" s="3">
        <v>7</v>
      </c>
      <c r="D92" s="4">
        <v>15.2</v>
      </c>
      <c r="E92">
        <v>88</v>
      </c>
      <c r="F92" s="4">
        <f>Table1[[#This Row],[Column3]]/Table1[[#This Row],[Column4]]*100</f>
        <v>17.272727272727273</v>
      </c>
      <c r="G92">
        <f>Table1[[#This Row],[Column4]]*12.5%</f>
        <v>11</v>
      </c>
      <c r="H92" s="4">
        <f>Table1[[#This Row],[Column3]]-Table1[[#This Row],[Column6]]</f>
        <v>4.1999999999999993</v>
      </c>
    </row>
    <row r="93" spans="1:8" x14ac:dyDescent="0.35">
      <c r="A93" s="45">
        <v>91</v>
      </c>
      <c r="B93" s="3" t="s">
        <v>3</v>
      </c>
      <c r="C93" s="3">
        <v>7</v>
      </c>
      <c r="D93" s="4">
        <v>17.600000000000001</v>
      </c>
      <c r="E93">
        <v>88</v>
      </c>
      <c r="F93" s="4">
        <f>Table1[[#This Row],[Column3]]/Table1[[#This Row],[Column4]]*100</f>
        <v>20</v>
      </c>
      <c r="G93">
        <f>Table1[[#This Row],[Column4]]*12.5%</f>
        <v>11</v>
      </c>
      <c r="H93" s="4">
        <f>Table1[[#This Row],[Column3]]-Table1[[#This Row],[Column6]]</f>
        <v>6.6000000000000014</v>
      </c>
    </row>
    <row r="94" spans="1:8" x14ac:dyDescent="0.35">
      <c r="A94" s="45">
        <v>92</v>
      </c>
      <c r="B94" s="3" t="s">
        <v>3</v>
      </c>
      <c r="C94" s="3">
        <v>7</v>
      </c>
      <c r="D94" s="4">
        <v>15.4</v>
      </c>
      <c r="E94">
        <v>88</v>
      </c>
      <c r="F94" s="4">
        <f>Table1[[#This Row],[Column3]]/Table1[[#This Row],[Column4]]*100</f>
        <v>17.5</v>
      </c>
      <c r="G94">
        <f>Table1[[#This Row],[Column4]]*12.5%</f>
        <v>11</v>
      </c>
      <c r="H94" s="4">
        <f>Table1[[#This Row],[Column3]]-Table1[[#This Row],[Column6]]</f>
        <v>4.4000000000000004</v>
      </c>
    </row>
    <row r="95" spans="1:8" x14ac:dyDescent="0.35">
      <c r="A95" s="45">
        <v>93</v>
      </c>
      <c r="B95" s="3" t="s">
        <v>2</v>
      </c>
      <c r="C95" s="3">
        <v>7</v>
      </c>
      <c r="D95" s="4">
        <v>12</v>
      </c>
      <c r="E95">
        <v>91.5</v>
      </c>
      <c r="F95" s="4">
        <f>Table1[[#This Row],[Column3]]/Table1[[#This Row],[Column4]]*100</f>
        <v>13.114754098360656</v>
      </c>
      <c r="G95">
        <f>Table1[[#This Row],[Column4]]*12.5%</f>
        <v>11.4375</v>
      </c>
      <c r="H95" s="4">
        <f>Table1[[#This Row],[Column3]]-Table1[[#This Row],[Column6]]</f>
        <v>0.5625</v>
      </c>
    </row>
    <row r="96" spans="1:8" x14ac:dyDescent="0.35">
      <c r="A96" s="45">
        <v>94</v>
      </c>
      <c r="B96" s="3" t="s">
        <v>2</v>
      </c>
      <c r="C96" s="3">
        <v>7</v>
      </c>
      <c r="D96" s="4">
        <v>14.2</v>
      </c>
      <c r="E96">
        <v>91.5</v>
      </c>
      <c r="F96" s="4">
        <f>Table1[[#This Row],[Column3]]/Table1[[#This Row],[Column4]]*100</f>
        <v>15.519125683060109</v>
      </c>
      <c r="G96">
        <f>Table1[[#This Row],[Column4]]*12.5%</f>
        <v>11.4375</v>
      </c>
      <c r="H96" s="4">
        <f>Table1[[#This Row],[Column3]]-Table1[[#This Row],[Column6]]</f>
        <v>2.7624999999999993</v>
      </c>
    </row>
    <row r="97" spans="1:8" x14ac:dyDescent="0.35">
      <c r="A97" s="45">
        <v>95</v>
      </c>
      <c r="B97" s="3" t="s">
        <v>3</v>
      </c>
      <c r="C97" s="3">
        <v>7</v>
      </c>
      <c r="D97" s="4">
        <v>18</v>
      </c>
      <c r="E97">
        <v>88</v>
      </c>
      <c r="F97" s="4">
        <f>Table1[[#This Row],[Column3]]/Table1[[#This Row],[Column4]]*100</f>
        <v>20.454545454545457</v>
      </c>
      <c r="G97">
        <f>Table1[[#This Row],[Column4]]*12.5%</f>
        <v>11</v>
      </c>
      <c r="H97" s="4">
        <f>Table1[[#This Row],[Column3]]-Table1[[#This Row],[Column6]]</f>
        <v>7</v>
      </c>
    </row>
    <row r="98" spans="1:8" x14ac:dyDescent="0.35">
      <c r="A98" s="45">
        <v>96</v>
      </c>
      <c r="B98" s="3" t="s">
        <v>3</v>
      </c>
      <c r="C98" s="3">
        <v>7</v>
      </c>
      <c r="D98" s="4">
        <v>13.4</v>
      </c>
      <c r="E98">
        <v>88</v>
      </c>
      <c r="F98" s="4">
        <f>Table1[[#This Row],[Column3]]/Table1[[#This Row],[Column4]]*100</f>
        <v>15.227272727272728</v>
      </c>
      <c r="G98">
        <f>Table1[[#This Row],[Column4]]*12.5%</f>
        <v>11</v>
      </c>
      <c r="H98" s="4">
        <f>Table1[[#This Row],[Column3]]-Table1[[#This Row],[Column6]]</f>
        <v>2.4000000000000004</v>
      </c>
    </row>
    <row r="99" spans="1:8" x14ac:dyDescent="0.35">
      <c r="A99" s="45">
        <v>97</v>
      </c>
      <c r="B99" s="3" t="s">
        <v>3</v>
      </c>
      <c r="C99" s="3">
        <v>7</v>
      </c>
      <c r="D99" s="4">
        <v>16.600000000000001</v>
      </c>
      <c r="E99">
        <v>88</v>
      </c>
      <c r="F99" s="4">
        <f>Table1[[#This Row],[Column3]]/Table1[[#This Row],[Column4]]*100</f>
        <v>18.863636363636367</v>
      </c>
      <c r="G99">
        <f>Table1[[#This Row],[Column4]]*12.5%</f>
        <v>11</v>
      </c>
      <c r="H99" s="4">
        <f>Table1[[#This Row],[Column3]]-Table1[[#This Row],[Column6]]</f>
        <v>5.6000000000000014</v>
      </c>
    </row>
    <row r="100" spans="1:8" x14ac:dyDescent="0.35">
      <c r="A100" s="45">
        <v>98</v>
      </c>
      <c r="B100" s="3" t="s">
        <v>3</v>
      </c>
      <c r="C100" s="3">
        <v>7</v>
      </c>
      <c r="D100" s="4">
        <v>16.600000000000001</v>
      </c>
      <c r="E100">
        <v>88</v>
      </c>
      <c r="F100" s="4">
        <f>Table1[[#This Row],[Column3]]/Table1[[#This Row],[Column4]]*100</f>
        <v>18.863636363636367</v>
      </c>
      <c r="G100">
        <f>Table1[[#This Row],[Column4]]*12.5%</f>
        <v>11</v>
      </c>
      <c r="H100" s="4">
        <f>Table1[[#This Row],[Column3]]-Table1[[#This Row],[Column6]]</f>
        <v>5.6000000000000014</v>
      </c>
    </row>
    <row r="101" spans="1:8" x14ac:dyDescent="0.35">
      <c r="A101" s="45">
        <v>99</v>
      </c>
      <c r="B101" s="3" t="s">
        <v>3</v>
      </c>
      <c r="C101" s="3">
        <v>7</v>
      </c>
      <c r="D101" s="4">
        <v>18.399999999999999</v>
      </c>
      <c r="E101">
        <v>88</v>
      </c>
      <c r="F101" s="4">
        <f>Table1[[#This Row],[Column3]]/Table1[[#This Row],[Column4]]*100</f>
        <v>20.909090909090907</v>
      </c>
      <c r="G101">
        <f>Table1[[#This Row],[Column4]]*12.5%</f>
        <v>11</v>
      </c>
      <c r="H101" s="4">
        <f>Table1[[#This Row],[Column3]]-Table1[[#This Row],[Column6]]</f>
        <v>7.3999999999999986</v>
      </c>
    </row>
    <row r="102" spans="1:8" x14ac:dyDescent="0.35">
      <c r="A102" s="45">
        <v>100</v>
      </c>
      <c r="B102" s="3" t="s">
        <v>3</v>
      </c>
      <c r="C102" s="3">
        <v>7</v>
      </c>
      <c r="D102" s="4">
        <v>11.6</v>
      </c>
      <c r="E102">
        <v>88</v>
      </c>
      <c r="F102" s="4">
        <f>Table1[[#This Row],[Column3]]/Table1[[#This Row],[Column4]]*100</f>
        <v>13.18181818181818</v>
      </c>
      <c r="G102">
        <f>Table1[[#This Row],[Column4]]*12.5%</f>
        <v>11</v>
      </c>
      <c r="H102" s="4">
        <f>Table1[[#This Row],[Column3]]-Table1[[#This Row],[Column6]]</f>
        <v>0.59999999999999964</v>
      </c>
    </row>
    <row r="103" spans="1:8" x14ac:dyDescent="0.35">
      <c r="A103" s="45">
        <v>101</v>
      </c>
      <c r="B103" s="3" t="s">
        <v>2</v>
      </c>
      <c r="C103" s="3">
        <v>7</v>
      </c>
      <c r="D103" s="4">
        <v>14</v>
      </c>
      <c r="E103">
        <v>91.5</v>
      </c>
      <c r="F103" s="4">
        <f>Table1[[#This Row],[Column3]]/Table1[[#This Row],[Column4]]*100</f>
        <v>15.300546448087433</v>
      </c>
      <c r="G103">
        <f>Table1[[#This Row],[Column4]]*12.5%</f>
        <v>11.4375</v>
      </c>
      <c r="H103" s="4">
        <f>Table1[[#This Row],[Column3]]-Table1[[#This Row],[Column6]]</f>
        <v>2.5625</v>
      </c>
    </row>
    <row r="104" spans="1:8" x14ac:dyDescent="0.35">
      <c r="A104" s="45">
        <v>102</v>
      </c>
      <c r="B104" s="3" t="s">
        <v>3</v>
      </c>
      <c r="C104" s="3">
        <v>7</v>
      </c>
      <c r="D104" s="4">
        <v>16</v>
      </c>
      <c r="E104">
        <v>88</v>
      </c>
      <c r="F104" s="4">
        <f>Table1[[#This Row],[Column3]]/Table1[[#This Row],[Column4]]*100</f>
        <v>18.181818181818183</v>
      </c>
      <c r="G104">
        <f>Table1[[#This Row],[Column4]]*12.5%</f>
        <v>11</v>
      </c>
      <c r="H104" s="4">
        <f>Table1[[#This Row],[Column3]]-Table1[[#This Row],[Column6]]</f>
        <v>5</v>
      </c>
    </row>
    <row r="105" spans="1:8" x14ac:dyDescent="0.35">
      <c r="A105" s="45">
        <v>103</v>
      </c>
      <c r="B105" s="3" t="s">
        <v>3</v>
      </c>
      <c r="C105" s="3">
        <v>7</v>
      </c>
      <c r="D105" s="4">
        <v>16</v>
      </c>
      <c r="E105">
        <v>88</v>
      </c>
      <c r="F105" s="4">
        <f>Table1[[#This Row],[Column3]]/Table1[[#This Row],[Column4]]*100</f>
        <v>18.181818181818183</v>
      </c>
      <c r="G105">
        <f>Table1[[#This Row],[Column4]]*12.5%</f>
        <v>11</v>
      </c>
      <c r="H105" s="4">
        <f>Table1[[#This Row],[Column3]]-Table1[[#This Row],[Column6]]</f>
        <v>5</v>
      </c>
    </row>
    <row r="106" spans="1:8" x14ac:dyDescent="0.35">
      <c r="A106" s="45">
        <v>104</v>
      </c>
      <c r="B106" s="3" t="s">
        <v>2</v>
      </c>
      <c r="C106" s="3">
        <v>7</v>
      </c>
      <c r="D106" s="4">
        <v>16</v>
      </c>
      <c r="E106">
        <v>91.5</v>
      </c>
      <c r="F106" s="4">
        <f>Table1[[#This Row],[Column3]]/Table1[[#This Row],[Column4]]*100</f>
        <v>17.486338797814209</v>
      </c>
      <c r="G106">
        <f>Table1[[#This Row],[Column4]]*12.5%</f>
        <v>11.4375</v>
      </c>
      <c r="H106" s="4">
        <f>Table1[[#This Row],[Column3]]-Table1[[#This Row],[Column6]]</f>
        <v>4.5625</v>
      </c>
    </row>
    <row r="107" spans="1:8" x14ac:dyDescent="0.35">
      <c r="A107" s="45">
        <v>105</v>
      </c>
      <c r="B107" s="3" t="s">
        <v>2</v>
      </c>
      <c r="C107" s="3">
        <v>7</v>
      </c>
      <c r="D107" s="4">
        <v>18</v>
      </c>
      <c r="E107">
        <v>91.5</v>
      </c>
      <c r="F107" s="4">
        <f>Table1[[#This Row],[Column3]]/Table1[[#This Row],[Column4]]*100</f>
        <v>19.672131147540984</v>
      </c>
      <c r="G107">
        <f>Table1[[#This Row],[Column4]]*12.5%</f>
        <v>11.4375</v>
      </c>
      <c r="H107" s="4">
        <f>Table1[[#This Row],[Column3]]-Table1[[#This Row],[Column6]]</f>
        <v>6.5625</v>
      </c>
    </row>
    <row r="108" spans="1:8" x14ac:dyDescent="0.35">
      <c r="A108" s="45">
        <v>106</v>
      </c>
      <c r="B108" s="3" t="s">
        <v>2</v>
      </c>
      <c r="C108" s="3">
        <v>7</v>
      </c>
      <c r="D108" s="4">
        <v>19</v>
      </c>
      <c r="E108">
        <v>91.5</v>
      </c>
      <c r="F108" s="4">
        <f>Table1[[#This Row],[Column3]]/Table1[[#This Row],[Column4]]*100</f>
        <v>20.765027322404372</v>
      </c>
      <c r="G108">
        <f>Table1[[#This Row],[Column4]]*12.5%</f>
        <v>11.4375</v>
      </c>
      <c r="H108" s="4">
        <f>Table1[[#This Row],[Column3]]-Table1[[#This Row],[Column6]]</f>
        <v>7.5625</v>
      </c>
    </row>
    <row r="109" spans="1:8" x14ac:dyDescent="0.35">
      <c r="A109" s="45">
        <v>107</v>
      </c>
      <c r="B109" s="3" t="s">
        <v>2</v>
      </c>
      <c r="C109" s="3">
        <v>7</v>
      </c>
      <c r="D109" s="4">
        <v>19</v>
      </c>
      <c r="E109">
        <v>91.5</v>
      </c>
      <c r="F109" s="4">
        <f>Table1[[#This Row],[Column3]]/Table1[[#This Row],[Column4]]*100</f>
        <v>20.765027322404372</v>
      </c>
      <c r="G109">
        <f>Table1[[#This Row],[Column4]]*12.5%</f>
        <v>11.4375</v>
      </c>
      <c r="H109" s="4">
        <f>Table1[[#This Row],[Column3]]-Table1[[#This Row],[Column6]]</f>
        <v>7.5625</v>
      </c>
    </row>
    <row r="110" spans="1:8" x14ac:dyDescent="0.35">
      <c r="A110" s="45">
        <v>108</v>
      </c>
      <c r="B110" s="3" t="s">
        <v>2</v>
      </c>
      <c r="C110" s="3">
        <v>7</v>
      </c>
      <c r="D110" s="4">
        <v>13</v>
      </c>
      <c r="E110">
        <v>91.5</v>
      </c>
      <c r="F110" s="4">
        <f>Table1[[#This Row],[Column3]]/Table1[[#This Row],[Column4]]*100</f>
        <v>14.207650273224044</v>
      </c>
      <c r="G110">
        <f>Table1[[#This Row],[Column4]]*12.5%</f>
        <v>11.4375</v>
      </c>
      <c r="H110" s="4">
        <f>Table1[[#This Row],[Column3]]-Table1[[#This Row],[Column6]]</f>
        <v>1.5625</v>
      </c>
    </row>
    <row r="111" spans="1:8" x14ac:dyDescent="0.35">
      <c r="A111" s="45">
        <v>109</v>
      </c>
      <c r="B111" s="3" t="s">
        <v>2</v>
      </c>
      <c r="C111" s="3">
        <v>7</v>
      </c>
      <c r="D111" s="4">
        <v>17</v>
      </c>
      <c r="E111">
        <v>91.5</v>
      </c>
      <c r="F111" s="4">
        <f>Table1[[#This Row],[Column3]]/Table1[[#This Row],[Column4]]*100</f>
        <v>18.579234972677597</v>
      </c>
      <c r="G111">
        <f>Table1[[#This Row],[Column4]]*12.5%</f>
        <v>11.4375</v>
      </c>
      <c r="H111" s="4">
        <f>Table1[[#This Row],[Column3]]-Table1[[#This Row],[Column6]]</f>
        <v>5.5625</v>
      </c>
    </row>
    <row r="112" spans="1:8" x14ac:dyDescent="0.35">
      <c r="A112" s="45">
        <v>110</v>
      </c>
      <c r="B112" s="3" t="s">
        <v>2</v>
      </c>
      <c r="C112" s="3">
        <v>7</v>
      </c>
      <c r="D112" s="4">
        <v>18</v>
      </c>
      <c r="E112">
        <v>91.5</v>
      </c>
      <c r="F112" s="4">
        <f>Table1[[#This Row],[Column3]]/Table1[[#This Row],[Column4]]*100</f>
        <v>19.672131147540984</v>
      </c>
      <c r="G112">
        <f>Table1[[#This Row],[Column4]]*12.5%</f>
        <v>11.4375</v>
      </c>
      <c r="H112" s="4">
        <f>Table1[[#This Row],[Column3]]-Table1[[#This Row],[Column6]]</f>
        <v>6.5625</v>
      </c>
    </row>
    <row r="113" spans="1:18" x14ac:dyDescent="0.35">
      <c r="A113" s="45">
        <v>111</v>
      </c>
      <c r="B113" s="3" t="s">
        <v>2</v>
      </c>
      <c r="C113" s="3">
        <v>7</v>
      </c>
      <c r="D113" s="4">
        <v>20</v>
      </c>
      <c r="E113">
        <v>91.5</v>
      </c>
      <c r="F113" s="4">
        <f>Table1[[#This Row],[Column3]]/Table1[[#This Row],[Column4]]*100</f>
        <v>21.857923497267759</v>
      </c>
      <c r="G113">
        <f>Table1[[#This Row],[Column4]]*12.5%</f>
        <v>11.4375</v>
      </c>
      <c r="H113" s="4">
        <f>Table1[[#This Row],[Column3]]-Table1[[#This Row],[Column6]]</f>
        <v>8.5625</v>
      </c>
      <c r="L113" s="9"/>
      <c r="M113" s="18"/>
      <c r="N113" s="18"/>
      <c r="O113" s="18"/>
      <c r="P113" s="18"/>
      <c r="Q113" s="18"/>
      <c r="R113" s="18"/>
    </row>
    <row r="114" spans="1:18" x14ac:dyDescent="0.35">
      <c r="A114" s="45">
        <v>112</v>
      </c>
      <c r="B114" s="3" t="s">
        <v>2</v>
      </c>
      <c r="C114" s="3">
        <v>7</v>
      </c>
      <c r="D114" s="4">
        <v>12</v>
      </c>
      <c r="E114">
        <v>91.5</v>
      </c>
      <c r="F114" s="4">
        <f>Table1[[#This Row],[Column3]]/Table1[[#This Row],[Column4]]*100</f>
        <v>13.114754098360656</v>
      </c>
      <c r="G114">
        <f>Table1[[#This Row],[Column4]]*12.5%</f>
        <v>11.4375</v>
      </c>
      <c r="H114" s="4">
        <f>Table1[[#This Row],[Column3]]-Table1[[#This Row],[Column6]]</f>
        <v>0.5625</v>
      </c>
      <c r="L114" s="9"/>
      <c r="M114" s="18"/>
      <c r="N114" s="18"/>
      <c r="O114" s="18"/>
      <c r="P114" s="18"/>
      <c r="Q114" s="18"/>
      <c r="R114" s="18"/>
    </row>
    <row r="115" spans="1:18" x14ac:dyDescent="0.35">
      <c r="A115" s="45">
        <v>113</v>
      </c>
      <c r="B115" s="3" t="s">
        <v>2</v>
      </c>
      <c r="C115" s="3">
        <v>7</v>
      </c>
      <c r="D115" s="4">
        <v>20</v>
      </c>
      <c r="E115">
        <v>91.5</v>
      </c>
      <c r="F115" s="4">
        <f>Table1[[#This Row],[Column3]]/Table1[[#This Row],[Column4]]*100</f>
        <v>21.857923497267759</v>
      </c>
      <c r="G115">
        <f>Table1[[#This Row],[Column4]]*12.5%</f>
        <v>11.4375</v>
      </c>
      <c r="H115" s="4">
        <f>Table1[[#This Row],[Column3]]-Table1[[#This Row],[Column6]]</f>
        <v>8.5625</v>
      </c>
      <c r="L115" s="9"/>
      <c r="M115" s="18"/>
      <c r="N115" s="18"/>
      <c r="O115" s="18"/>
      <c r="P115" s="18"/>
      <c r="Q115" s="18"/>
      <c r="R115" s="18"/>
    </row>
    <row r="116" spans="1:18" x14ac:dyDescent="0.35">
      <c r="A116" s="45">
        <v>114</v>
      </c>
      <c r="B116" s="3" t="s">
        <v>2</v>
      </c>
      <c r="C116" s="3">
        <v>7</v>
      </c>
      <c r="D116" s="4">
        <v>10</v>
      </c>
      <c r="E116">
        <v>91.5</v>
      </c>
      <c r="F116" s="4">
        <f>Table1[[#This Row],[Column3]]/Table1[[#This Row],[Column4]]*100</f>
        <v>10.928961748633879</v>
      </c>
      <c r="G116">
        <f>Table1[[#This Row],[Column4]]*12.5%</f>
        <v>11.4375</v>
      </c>
      <c r="H116" s="4">
        <f>Table1[[#This Row],[Column3]]-Table1[[#This Row],[Column6]]</f>
        <v>-1.4375</v>
      </c>
      <c r="L116" s="9"/>
      <c r="M116" s="18"/>
      <c r="N116" s="18"/>
      <c r="O116" s="18"/>
      <c r="P116" s="18"/>
      <c r="Q116" s="18"/>
      <c r="R116" s="18"/>
    </row>
    <row r="117" spans="1:18" x14ac:dyDescent="0.35">
      <c r="A117" s="45">
        <v>115</v>
      </c>
      <c r="B117" s="3" t="s">
        <v>2</v>
      </c>
      <c r="C117" s="3">
        <v>7</v>
      </c>
      <c r="D117" s="4">
        <v>17</v>
      </c>
      <c r="E117">
        <v>91.5</v>
      </c>
      <c r="F117" s="4">
        <f>Table1[[#This Row],[Column3]]/Table1[[#This Row],[Column4]]*100</f>
        <v>18.579234972677597</v>
      </c>
      <c r="G117">
        <f>Table1[[#This Row],[Column4]]*12.5%</f>
        <v>11.4375</v>
      </c>
      <c r="H117" s="4">
        <f>Table1[[#This Row],[Column3]]-Table1[[#This Row],[Column6]]</f>
        <v>5.5625</v>
      </c>
      <c r="L117" s="9"/>
      <c r="M117" s="18"/>
      <c r="N117" s="18"/>
      <c r="O117" s="18"/>
      <c r="P117" s="18"/>
      <c r="Q117" s="18"/>
      <c r="R117" s="18"/>
    </row>
    <row r="118" spans="1:18" x14ac:dyDescent="0.35">
      <c r="A118" s="45">
        <v>116</v>
      </c>
      <c r="B118" s="3" t="s">
        <v>2</v>
      </c>
      <c r="C118" s="3">
        <v>7</v>
      </c>
      <c r="D118" s="4">
        <v>19</v>
      </c>
      <c r="E118">
        <v>91.5</v>
      </c>
      <c r="F118" s="4">
        <f>Table1[[#This Row],[Column3]]/Table1[[#This Row],[Column4]]*100</f>
        <v>20.765027322404372</v>
      </c>
      <c r="G118">
        <f>Table1[[#This Row],[Column4]]*12.5%</f>
        <v>11.4375</v>
      </c>
      <c r="H118" s="4">
        <f>Table1[[#This Row],[Column3]]-Table1[[#This Row],[Column6]]</f>
        <v>7.5625</v>
      </c>
      <c r="L118" s="9"/>
      <c r="M118" s="18"/>
      <c r="N118" s="18"/>
      <c r="O118" s="18"/>
      <c r="P118" s="18"/>
      <c r="Q118" s="18"/>
      <c r="R118" s="18"/>
    </row>
    <row r="119" spans="1:18" x14ac:dyDescent="0.35">
      <c r="A119" s="45">
        <v>117</v>
      </c>
      <c r="B119" s="3" t="s">
        <v>2</v>
      </c>
      <c r="C119" s="3">
        <v>7</v>
      </c>
      <c r="D119" s="4">
        <v>19</v>
      </c>
      <c r="E119">
        <v>91.5</v>
      </c>
      <c r="F119" s="4">
        <f>Table1[[#This Row],[Column3]]/Table1[[#This Row],[Column4]]*100</f>
        <v>20.765027322404372</v>
      </c>
      <c r="G119">
        <f>Table1[[#This Row],[Column4]]*12.5%</f>
        <v>11.4375</v>
      </c>
      <c r="H119" s="4">
        <f>Table1[[#This Row],[Column3]]-Table1[[#This Row],[Column6]]</f>
        <v>7.5625</v>
      </c>
      <c r="L119" s="9"/>
      <c r="M119" s="18"/>
      <c r="N119" s="18"/>
      <c r="O119" s="18"/>
      <c r="P119" s="18"/>
      <c r="Q119" s="18"/>
      <c r="R119" s="18"/>
    </row>
    <row r="120" spans="1:18" x14ac:dyDescent="0.35">
      <c r="A120" s="45">
        <v>118</v>
      </c>
      <c r="B120" s="3" t="s">
        <v>2</v>
      </c>
      <c r="C120" s="3">
        <v>7</v>
      </c>
      <c r="D120" s="4">
        <v>19</v>
      </c>
      <c r="E120">
        <v>91.5</v>
      </c>
      <c r="F120" s="4">
        <f>Table1[[#This Row],[Column3]]/Table1[[#This Row],[Column4]]*100</f>
        <v>20.765027322404372</v>
      </c>
      <c r="G120">
        <f>Table1[[#This Row],[Column4]]*12.5%</f>
        <v>11.4375</v>
      </c>
      <c r="H120" s="4">
        <f>Table1[[#This Row],[Column3]]-Table1[[#This Row],[Column6]]</f>
        <v>7.5625</v>
      </c>
      <c r="L120" s="9"/>
      <c r="M120" s="18"/>
      <c r="N120" s="18"/>
      <c r="O120" s="18"/>
      <c r="P120" s="18"/>
      <c r="Q120" s="18"/>
      <c r="R120" s="18"/>
    </row>
    <row r="121" spans="1:18" x14ac:dyDescent="0.35">
      <c r="A121" s="45">
        <v>119</v>
      </c>
      <c r="B121" s="3" t="s">
        <v>2</v>
      </c>
      <c r="C121" s="3">
        <v>7</v>
      </c>
      <c r="D121" s="4">
        <v>15</v>
      </c>
      <c r="E121">
        <v>91.5</v>
      </c>
      <c r="F121" s="4">
        <f>Table1[[#This Row],[Column3]]/Table1[[#This Row],[Column4]]*100</f>
        <v>16.393442622950818</v>
      </c>
      <c r="G121">
        <f>Table1[[#This Row],[Column4]]*12.5%</f>
        <v>11.4375</v>
      </c>
      <c r="H121" s="4">
        <f>Table1[[#This Row],[Column3]]-Table1[[#This Row],[Column6]]</f>
        <v>3.5625</v>
      </c>
      <c r="L121" s="9"/>
      <c r="M121" s="18"/>
      <c r="N121" s="18"/>
      <c r="O121" s="18"/>
      <c r="P121" s="18"/>
      <c r="Q121" s="18"/>
      <c r="R121" s="18"/>
    </row>
    <row r="122" spans="1:18" x14ac:dyDescent="0.35">
      <c r="A122" s="45">
        <v>120</v>
      </c>
      <c r="B122" s="3" t="s">
        <v>2</v>
      </c>
      <c r="C122" s="3">
        <v>7</v>
      </c>
      <c r="D122" s="4">
        <v>19</v>
      </c>
      <c r="E122">
        <v>91.5</v>
      </c>
      <c r="F122" s="4">
        <f>Table1[[#This Row],[Column3]]/Table1[[#This Row],[Column4]]*100</f>
        <v>20.765027322404372</v>
      </c>
      <c r="G122">
        <f>Table1[[#This Row],[Column4]]*12.5%</f>
        <v>11.4375</v>
      </c>
      <c r="H122" s="4">
        <f>Table1[[#This Row],[Column3]]-Table1[[#This Row],[Column6]]</f>
        <v>7.5625</v>
      </c>
      <c r="L122" s="9"/>
      <c r="M122" s="18"/>
      <c r="N122" s="18"/>
      <c r="O122" s="18"/>
      <c r="P122" s="18"/>
      <c r="Q122" s="18"/>
      <c r="R122" s="18"/>
    </row>
    <row r="123" spans="1:18" x14ac:dyDescent="0.35">
      <c r="A123" s="45">
        <v>121</v>
      </c>
      <c r="B123" s="3" t="s">
        <v>2</v>
      </c>
      <c r="C123" s="3">
        <v>7</v>
      </c>
      <c r="D123" s="4">
        <v>16</v>
      </c>
      <c r="E123">
        <v>91.5</v>
      </c>
      <c r="F123" s="4">
        <f>Table1[[#This Row],[Column3]]/Table1[[#This Row],[Column4]]*100</f>
        <v>17.486338797814209</v>
      </c>
      <c r="G123">
        <f>Table1[[#This Row],[Column4]]*12.5%</f>
        <v>11.4375</v>
      </c>
      <c r="H123" s="4">
        <f>Table1[[#This Row],[Column3]]-Table1[[#This Row],[Column6]]</f>
        <v>4.5625</v>
      </c>
      <c r="L123" s="9"/>
      <c r="M123" s="18"/>
      <c r="N123" s="18"/>
      <c r="O123" s="18"/>
      <c r="P123" s="18"/>
      <c r="Q123" s="18"/>
      <c r="R123" s="18"/>
    </row>
    <row r="124" spans="1:18" x14ac:dyDescent="0.35">
      <c r="A124" s="45">
        <v>122</v>
      </c>
      <c r="B124" s="3" t="s">
        <v>2</v>
      </c>
      <c r="C124" s="3">
        <v>7</v>
      </c>
      <c r="D124" s="4">
        <v>20</v>
      </c>
      <c r="E124">
        <v>91.5</v>
      </c>
      <c r="F124" s="4">
        <f>Table1[[#This Row],[Column3]]/Table1[[#This Row],[Column4]]*100</f>
        <v>21.857923497267759</v>
      </c>
      <c r="G124">
        <f>Table1[[#This Row],[Column4]]*12.5%</f>
        <v>11.4375</v>
      </c>
      <c r="H124" s="4">
        <f>Table1[[#This Row],[Column3]]-Table1[[#This Row],[Column6]]</f>
        <v>8.5625</v>
      </c>
      <c r="L124" s="9"/>
      <c r="M124" s="18"/>
      <c r="N124" s="18"/>
      <c r="O124" s="18"/>
      <c r="P124" s="18"/>
      <c r="Q124" s="18"/>
      <c r="R124" s="18"/>
    </row>
    <row r="125" spans="1:18" x14ac:dyDescent="0.35">
      <c r="A125" s="45">
        <v>123</v>
      </c>
      <c r="B125" s="3" t="s">
        <v>2</v>
      </c>
      <c r="C125" s="3">
        <v>7</v>
      </c>
      <c r="D125" s="4">
        <v>16</v>
      </c>
      <c r="E125">
        <v>91.5</v>
      </c>
      <c r="F125" s="4">
        <f>Table1[[#This Row],[Column3]]/Table1[[#This Row],[Column4]]*100</f>
        <v>17.486338797814209</v>
      </c>
      <c r="G125">
        <f>Table1[[#This Row],[Column4]]*12.5%</f>
        <v>11.4375</v>
      </c>
      <c r="H125" s="4">
        <f>Table1[[#This Row],[Column3]]-Table1[[#This Row],[Column6]]</f>
        <v>4.5625</v>
      </c>
      <c r="L125" s="9"/>
      <c r="M125" s="18"/>
      <c r="N125" s="18"/>
      <c r="O125" s="18"/>
      <c r="P125" s="18"/>
      <c r="Q125" s="18"/>
      <c r="R125" s="18"/>
    </row>
    <row r="126" spans="1:18" x14ac:dyDescent="0.35">
      <c r="A126" s="45">
        <v>124</v>
      </c>
      <c r="B126" s="3" t="s">
        <v>2</v>
      </c>
      <c r="C126" s="3">
        <v>7</v>
      </c>
      <c r="D126" s="4">
        <v>15</v>
      </c>
      <c r="E126">
        <v>91.5</v>
      </c>
      <c r="F126" s="4">
        <f>Table1[[#This Row],[Column3]]/Table1[[#This Row],[Column4]]*100</f>
        <v>16.393442622950818</v>
      </c>
      <c r="G126">
        <f>Table1[[#This Row],[Column4]]*12.5%</f>
        <v>11.4375</v>
      </c>
      <c r="H126" s="4">
        <f>Table1[[#This Row],[Column3]]-Table1[[#This Row],[Column6]]</f>
        <v>3.5625</v>
      </c>
      <c r="L126" s="9"/>
      <c r="M126" s="18"/>
      <c r="N126" s="18"/>
      <c r="O126" s="18"/>
      <c r="P126" s="18"/>
      <c r="Q126" s="18"/>
      <c r="R126" s="18"/>
    </row>
    <row r="127" spans="1:18" x14ac:dyDescent="0.35">
      <c r="A127" s="45">
        <v>125</v>
      </c>
      <c r="B127" s="3" t="s">
        <v>2</v>
      </c>
      <c r="C127" s="3">
        <v>7</v>
      </c>
      <c r="D127" s="4">
        <v>19</v>
      </c>
      <c r="E127">
        <v>91.5</v>
      </c>
      <c r="F127" s="4">
        <f>Table1[[#This Row],[Column3]]/Table1[[#This Row],[Column4]]*100</f>
        <v>20.765027322404372</v>
      </c>
      <c r="G127">
        <f>Table1[[#This Row],[Column4]]*12.5%</f>
        <v>11.4375</v>
      </c>
      <c r="H127" s="4">
        <f>Table1[[#This Row],[Column3]]-Table1[[#This Row],[Column6]]</f>
        <v>7.5625</v>
      </c>
      <c r="L127" s="9"/>
      <c r="M127" s="18"/>
      <c r="N127" s="18"/>
      <c r="O127" s="18"/>
      <c r="P127" s="18"/>
      <c r="Q127" s="18"/>
      <c r="R127" s="18"/>
    </row>
    <row r="128" spans="1:18" x14ac:dyDescent="0.35">
      <c r="A128" s="45">
        <v>126</v>
      </c>
      <c r="B128" s="3" t="s">
        <v>2</v>
      </c>
      <c r="C128" s="3">
        <v>7</v>
      </c>
      <c r="D128" s="4">
        <v>18</v>
      </c>
      <c r="E128">
        <v>91.5</v>
      </c>
      <c r="F128" s="4">
        <f>Table1[[#This Row],[Column3]]/Table1[[#This Row],[Column4]]*100</f>
        <v>19.672131147540984</v>
      </c>
      <c r="G128">
        <f>Table1[[#This Row],[Column4]]*12.5%</f>
        <v>11.4375</v>
      </c>
      <c r="H128" s="4">
        <f>Table1[[#This Row],[Column3]]-Table1[[#This Row],[Column6]]</f>
        <v>6.5625</v>
      </c>
      <c r="L128" s="9"/>
      <c r="M128" s="18"/>
      <c r="N128" s="18"/>
      <c r="O128" s="18"/>
      <c r="P128" s="18"/>
      <c r="Q128" s="18"/>
      <c r="R128" s="18"/>
    </row>
    <row r="129" spans="1:18" x14ac:dyDescent="0.35">
      <c r="A129" s="45">
        <v>127</v>
      </c>
      <c r="B129" s="3" t="s">
        <v>2</v>
      </c>
      <c r="C129" s="3">
        <v>7</v>
      </c>
      <c r="D129" s="4">
        <v>13.1</v>
      </c>
      <c r="E129">
        <v>91.5</v>
      </c>
      <c r="F129" s="4">
        <f>Table1[[#This Row],[Column3]]/Table1[[#This Row],[Column4]]*100</f>
        <v>14.316939890710382</v>
      </c>
      <c r="G129">
        <f>Table1[[#This Row],[Column4]]*12.5%</f>
        <v>11.4375</v>
      </c>
      <c r="H129" s="4">
        <f>Table1[[#This Row],[Column3]]-Table1[[#This Row],[Column6]]</f>
        <v>1.6624999999999996</v>
      </c>
      <c r="L129" s="9"/>
      <c r="M129" s="18"/>
      <c r="N129" s="18"/>
      <c r="O129" s="18"/>
      <c r="P129" s="18"/>
      <c r="Q129" s="18"/>
      <c r="R129" s="18"/>
    </row>
    <row r="130" spans="1:18" x14ac:dyDescent="0.35">
      <c r="A130" s="45">
        <v>128</v>
      </c>
      <c r="B130" s="3" t="s">
        <v>2</v>
      </c>
      <c r="C130" s="3">
        <v>7</v>
      </c>
      <c r="D130" s="4">
        <v>19</v>
      </c>
      <c r="E130">
        <v>91.5</v>
      </c>
      <c r="F130" s="4">
        <f>Table1[[#This Row],[Column3]]/Table1[[#This Row],[Column4]]*100</f>
        <v>20.765027322404372</v>
      </c>
      <c r="G130">
        <f>Table1[[#This Row],[Column4]]*12.5%</f>
        <v>11.4375</v>
      </c>
      <c r="H130" s="4">
        <f>Table1[[#This Row],[Column3]]-Table1[[#This Row],[Column6]]</f>
        <v>7.5625</v>
      </c>
      <c r="L130" s="9"/>
      <c r="M130" s="18"/>
      <c r="N130" s="18"/>
      <c r="O130" s="18"/>
      <c r="P130" s="18"/>
      <c r="Q130" s="18"/>
      <c r="R130" s="18"/>
    </row>
    <row r="131" spans="1:18" x14ac:dyDescent="0.35">
      <c r="A131" s="45">
        <v>129</v>
      </c>
      <c r="B131" s="3" t="s">
        <v>2</v>
      </c>
      <c r="C131" s="3">
        <v>7</v>
      </c>
      <c r="D131" s="4">
        <v>15.6</v>
      </c>
      <c r="E131">
        <v>91.5</v>
      </c>
      <c r="F131" s="4">
        <f>Table1[[#This Row],[Column3]]/Table1[[#This Row],[Column4]]*100</f>
        <v>17.04918032786885</v>
      </c>
      <c r="G131">
        <f>Table1[[#This Row],[Column4]]*12.5%</f>
        <v>11.4375</v>
      </c>
      <c r="H131" s="4">
        <f>Table1[[#This Row],[Column3]]-Table1[[#This Row],[Column6]]</f>
        <v>4.1624999999999996</v>
      </c>
      <c r="L131" s="9"/>
      <c r="M131" s="18"/>
      <c r="N131" s="18"/>
      <c r="O131" s="18"/>
      <c r="P131" s="18"/>
      <c r="Q131" s="18"/>
      <c r="R131" s="18"/>
    </row>
    <row r="132" spans="1:18" x14ac:dyDescent="0.35">
      <c r="A132" s="45">
        <v>130</v>
      </c>
      <c r="B132" s="3" t="s">
        <v>2</v>
      </c>
      <c r="C132" s="3">
        <v>7</v>
      </c>
      <c r="D132" s="4">
        <v>14.6</v>
      </c>
      <c r="E132">
        <v>91.5</v>
      </c>
      <c r="F132" s="4">
        <f>Table1[[#This Row],[Column3]]/Table1[[#This Row],[Column4]]*100</f>
        <v>15.956284153005464</v>
      </c>
      <c r="G132">
        <f>Table1[[#This Row],[Column4]]*12.5%</f>
        <v>11.4375</v>
      </c>
      <c r="H132" s="4">
        <f>Table1[[#This Row],[Column3]]-Table1[[#This Row],[Column6]]</f>
        <v>3.1624999999999996</v>
      </c>
      <c r="L132" s="9"/>
      <c r="M132" s="18"/>
      <c r="N132" s="18"/>
      <c r="O132" s="18"/>
      <c r="P132" s="18"/>
      <c r="Q132" s="18"/>
      <c r="R132" s="18"/>
    </row>
    <row r="133" spans="1:18" x14ac:dyDescent="0.35">
      <c r="A133" s="45">
        <v>131</v>
      </c>
      <c r="B133" s="3" t="s">
        <v>2</v>
      </c>
      <c r="C133" s="3">
        <v>7</v>
      </c>
      <c r="D133" s="4">
        <v>12.6</v>
      </c>
      <c r="E133">
        <v>91.5</v>
      </c>
      <c r="F133" s="4">
        <f>Table1[[#This Row],[Column3]]/Table1[[#This Row],[Column4]]*100</f>
        <v>13.77049180327869</v>
      </c>
      <c r="G133">
        <f>Table1[[#This Row],[Column4]]*12.5%</f>
        <v>11.4375</v>
      </c>
      <c r="H133" s="4">
        <f>Table1[[#This Row],[Column3]]-Table1[[#This Row],[Column6]]</f>
        <v>1.1624999999999996</v>
      </c>
      <c r="L133" s="9"/>
      <c r="M133" s="18"/>
      <c r="N133" s="18"/>
      <c r="O133" s="18"/>
      <c r="P133" s="18"/>
      <c r="Q133" s="18"/>
      <c r="R133" s="18"/>
    </row>
    <row r="134" spans="1:18" x14ac:dyDescent="0.35">
      <c r="A134" s="45">
        <v>132</v>
      </c>
      <c r="B134" s="3" t="s">
        <v>2</v>
      </c>
      <c r="C134" s="3">
        <v>7</v>
      </c>
      <c r="D134" s="4">
        <v>15.4</v>
      </c>
      <c r="E134">
        <v>91.5</v>
      </c>
      <c r="F134" s="4">
        <f>Table1[[#This Row],[Column3]]/Table1[[#This Row],[Column4]]*100</f>
        <v>16.830601092896174</v>
      </c>
      <c r="G134">
        <f>Table1[[#This Row],[Column4]]*12.5%</f>
        <v>11.4375</v>
      </c>
      <c r="H134" s="4">
        <f>Table1[[#This Row],[Column3]]-Table1[[#This Row],[Column6]]</f>
        <v>3.9625000000000004</v>
      </c>
      <c r="L134" s="9"/>
      <c r="M134" s="18"/>
      <c r="N134" s="18"/>
      <c r="O134" s="18"/>
      <c r="P134" s="18"/>
      <c r="Q134" s="18"/>
      <c r="R134" s="18"/>
    </row>
    <row r="135" spans="1:18" x14ac:dyDescent="0.35">
      <c r="A135" s="45">
        <v>133</v>
      </c>
      <c r="B135" s="3" t="s">
        <v>2</v>
      </c>
      <c r="C135" s="3">
        <v>7</v>
      </c>
      <c r="D135" s="4">
        <v>17.8</v>
      </c>
      <c r="E135">
        <v>91.5</v>
      </c>
      <c r="F135" s="4">
        <f>Table1[[#This Row],[Column3]]/Table1[[#This Row],[Column4]]*100</f>
        <v>19.453551912568308</v>
      </c>
      <c r="G135">
        <f>Table1[[#This Row],[Column4]]*12.5%</f>
        <v>11.4375</v>
      </c>
      <c r="H135" s="4">
        <f>Table1[[#This Row],[Column3]]-Table1[[#This Row],[Column6]]</f>
        <v>6.3625000000000007</v>
      </c>
      <c r="L135" s="9"/>
      <c r="M135" s="18"/>
      <c r="N135" s="18"/>
      <c r="O135" s="18"/>
      <c r="P135" s="18"/>
      <c r="Q135" s="18"/>
      <c r="R135" s="18"/>
    </row>
    <row r="136" spans="1:18" x14ac:dyDescent="0.35">
      <c r="A136" s="45">
        <v>134</v>
      </c>
      <c r="B136" s="3" t="s">
        <v>2</v>
      </c>
      <c r="C136" s="3">
        <v>7</v>
      </c>
      <c r="D136" s="4">
        <v>20</v>
      </c>
      <c r="E136">
        <v>91.5</v>
      </c>
      <c r="F136" s="4">
        <f>Table1[[#This Row],[Column3]]/Table1[[#This Row],[Column4]]*100</f>
        <v>21.857923497267759</v>
      </c>
      <c r="G136">
        <f>Table1[[#This Row],[Column4]]*12.5%</f>
        <v>11.4375</v>
      </c>
      <c r="H136" s="4">
        <f>Table1[[#This Row],[Column3]]-Table1[[#This Row],[Column6]]</f>
        <v>8.5625</v>
      </c>
      <c r="L136" s="9"/>
      <c r="M136" s="18"/>
      <c r="N136" s="18"/>
      <c r="O136" s="18"/>
      <c r="P136" s="18"/>
      <c r="Q136" s="18"/>
      <c r="R136" s="18"/>
    </row>
    <row r="137" spans="1:18" x14ac:dyDescent="0.35">
      <c r="A137" s="45">
        <v>135</v>
      </c>
      <c r="B137" s="3" t="s">
        <v>2</v>
      </c>
      <c r="C137" s="3">
        <v>7</v>
      </c>
      <c r="D137" s="4">
        <v>17</v>
      </c>
      <c r="E137">
        <v>91.5</v>
      </c>
      <c r="F137" s="4">
        <f>Table1[[#This Row],[Column3]]/Table1[[#This Row],[Column4]]*100</f>
        <v>18.579234972677597</v>
      </c>
      <c r="G137">
        <f>Table1[[#This Row],[Column4]]*12.5%</f>
        <v>11.4375</v>
      </c>
      <c r="H137" s="4">
        <f>Table1[[#This Row],[Column3]]-Table1[[#This Row],[Column6]]</f>
        <v>5.5625</v>
      </c>
      <c r="L137" s="9"/>
      <c r="M137" s="18"/>
      <c r="N137" s="18"/>
      <c r="O137" s="18"/>
      <c r="P137" s="18"/>
      <c r="Q137" s="18"/>
      <c r="R137" s="18"/>
    </row>
    <row r="138" spans="1:18" x14ac:dyDescent="0.35">
      <c r="A138" s="45">
        <v>136</v>
      </c>
      <c r="B138" s="3" t="s">
        <v>2</v>
      </c>
      <c r="C138" s="3">
        <v>7</v>
      </c>
      <c r="D138" s="4">
        <v>16.5</v>
      </c>
      <c r="E138">
        <v>91.5</v>
      </c>
      <c r="F138" s="4">
        <f>Table1[[#This Row],[Column3]]/Table1[[#This Row],[Column4]]*100</f>
        <v>18.032786885245901</v>
      </c>
      <c r="G138">
        <f>Table1[[#This Row],[Column4]]*12.5%</f>
        <v>11.4375</v>
      </c>
      <c r="H138" s="4">
        <f>Table1[[#This Row],[Column3]]-Table1[[#This Row],[Column6]]</f>
        <v>5.0625</v>
      </c>
      <c r="L138" s="21" t="s">
        <v>50</v>
      </c>
      <c r="M138" s="18" t="s">
        <v>51</v>
      </c>
      <c r="N138" s="18" t="s">
        <v>52</v>
      </c>
      <c r="O138" s="18"/>
      <c r="P138" s="18"/>
      <c r="Q138" s="18"/>
      <c r="R138" s="18"/>
    </row>
    <row r="139" spans="1:18" x14ac:dyDescent="0.35">
      <c r="A139" s="45">
        <v>137</v>
      </c>
      <c r="B139" s="3" t="s">
        <v>2</v>
      </c>
      <c r="C139" s="3">
        <v>7</v>
      </c>
      <c r="D139" s="4">
        <v>15</v>
      </c>
      <c r="E139">
        <v>91.5</v>
      </c>
      <c r="F139" s="4">
        <f>Table1[[#This Row],[Column3]]/Table1[[#This Row],[Column4]]*100</f>
        <v>16.393442622950818</v>
      </c>
      <c r="G139">
        <f>Table1[[#This Row],[Column4]]*12.5%</f>
        <v>11.4375</v>
      </c>
      <c r="H139" s="4">
        <f>Table1[[#This Row],[Column3]]-Table1[[#This Row],[Column6]]</f>
        <v>3.5625</v>
      </c>
      <c r="L139" s="21">
        <v>6</v>
      </c>
      <c r="M139" s="18"/>
      <c r="N139" s="18"/>
      <c r="O139" s="18"/>
      <c r="P139" s="18"/>
      <c r="Q139" s="18"/>
      <c r="R139" s="18"/>
    </row>
    <row r="140" spans="1:18" x14ac:dyDescent="0.35">
      <c r="A140" s="45">
        <v>138</v>
      </c>
      <c r="B140" s="3" t="s">
        <v>2</v>
      </c>
      <c r="C140" s="3">
        <v>7</v>
      </c>
      <c r="D140" s="4">
        <v>12.5</v>
      </c>
      <c r="E140">
        <v>91.5</v>
      </c>
      <c r="F140" s="4">
        <f>Table1[[#This Row],[Column3]]/Table1[[#This Row],[Column4]]*100</f>
        <v>13.661202185792352</v>
      </c>
      <c r="G140">
        <f>Table1[[#This Row],[Column4]]*12.5%</f>
        <v>11.4375</v>
      </c>
      <c r="H140" s="4">
        <f>Table1[[#This Row],[Column3]]-Table1[[#This Row],[Column6]]</f>
        <v>1.0625</v>
      </c>
      <c r="L140" s="21">
        <v>7</v>
      </c>
      <c r="M140" s="18"/>
      <c r="N140" s="18"/>
      <c r="O140" s="18"/>
      <c r="P140" s="18"/>
      <c r="Q140" s="18"/>
      <c r="R140" s="18"/>
    </row>
    <row r="141" spans="1:18" x14ac:dyDescent="0.35">
      <c r="A141" s="45">
        <v>139</v>
      </c>
      <c r="B141" s="3" t="s">
        <v>2</v>
      </c>
      <c r="C141" s="3">
        <v>7</v>
      </c>
      <c r="D141" s="4">
        <v>10.5</v>
      </c>
      <c r="E141">
        <v>91.5</v>
      </c>
      <c r="F141" s="4">
        <f>Table1[[#This Row],[Column3]]/Table1[[#This Row],[Column4]]*100</f>
        <v>11.475409836065573</v>
      </c>
      <c r="G141">
        <f>Table1[[#This Row],[Column4]]*12.5%</f>
        <v>11.4375</v>
      </c>
      <c r="H141" s="4">
        <f>Table1[[#This Row],[Column3]]-Table1[[#This Row],[Column6]]</f>
        <v>-0.9375</v>
      </c>
      <c r="L141" s="21">
        <v>8</v>
      </c>
      <c r="M141" s="18"/>
      <c r="N141" s="18"/>
      <c r="O141" s="18"/>
      <c r="P141" s="18"/>
      <c r="Q141" s="18"/>
      <c r="R141" s="18"/>
    </row>
    <row r="142" spans="1:18" x14ac:dyDescent="0.35">
      <c r="A142" s="45">
        <v>140</v>
      </c>
      <c r="B142" s="3" t="s">
        <v>2</v>
      </c>
      <c r="C142" s="3">
        <v>7</v>
      </c>
      <c r="D142" s="4">
        <v>15</v>
      </c>
      <c r="E142">
        <v>91.5</v>
      </c>
      <c r="F142" s="4">
        <f>Table1[[#This Row],[Column3]]/Table1[[#This Row],[Column4]]*100</f>
        <v>16.393442622950818</v>
      </c>
      <c r="G142">
        <f>Table1[[#This Row],[Column4]]*12.5%</f>
        <v>11.4375</v>
      </c>
      <c r="H142" s="4">
        <f>Table1[[#This Row],[Column3]]-Table1[[#This Row],[Column6]]</f>
        <v>3.5625</v>
      </c>
      <c r="L142" s="9"/>
      <c r="M142" s="18"/>
      <c r="N142" s="18"/>
      <c r="O142" s="18"/>
      <c r="P142" s="18"/>
      <c r="Q142" s="18"/>
      <c r="R142" s="18"/>
    </row>
    <row r="143" spans="1:18" x14ac:dyDescent="0.35">
      <c r="A143" s="45">
        <v>141</v>
      </c>
      <c r="B143" s="3" t="s">
        <v>2</v>
      </c>
      <c r="C143" s="3">
        <v>7</v>
      </c>
      <c r="D143" s="4">
        <v>19.5</v>
      </c>
      <c r="E143">
        <v>91.5</v>
      </c>
      <c r="F143" s="4">
        <f>Table1[[#This Row],[Column3]]/Table1[[#This Row],[Column4]]*100</f>
        <v>21.311475409836063</v>
      </c>
      <c r="G143">
        <f>Table1[[#This Row],[Column4]]*12.5%</f>
        <v>11.4375</v>
      </c>
      <c r="H143" s="4">
        <f>Table1[[#This Row],[Column3]]-Table1[[#This Row],[Column6]]</f>
        <v>8.0625</v>
      </c>
      <c r="L143" s="9"/>
      <c r="M143" s="18"/>
      <c r="N143" s="18"/>
      <c r="O143" s="18"/>
      <c r="P143" s="18"/>
      <c r="Q143" s="18"/>
      <c r="R143" s="18"/>
    </row>
    <row r="144" spans="1:18" x14ac:dyDescent="0.35">
      <c r="A144" s="45">
        <v>142</v>
      </c>
      <c r="B144" s="3" t="s">
        <v>3</v>
      </c>
      <c r="C144" s="3">
        <v>7</v>
      </c>
      <c r="D144" s="4">
        <v>16</v>
      </c>
      <c r="E144">
        <v>88</v>
      </c>
      <c r="F144" s="4">
        <f>Table1[[#This Row],[Column3]]/Table1[[#This Row],[Column4]]*100</f>
        <v>18.181818181818183</v>
      </c>
      <c r="G144">
        <f>Table1[[#This Row],[Column4]]*12.5%</f>
        <v>11</v>
      </c>
      <c r="H144" s="4">
        <f>Table1[[#This Row],[Column3]]-Table1[[#This Row],[Column6]]</f>
        <v>5</v>
      </c>
      <c r="L144" s="9"/>
      <c r="M144" s="18"/>
      <c r="N144" s="18"/>
      <c r="O144" s="18"/>
      <c r="P144" s="18"/>
      <c r="Q144" s="18"/>
      <c r="R144" s="18"/>
    </row>
    <row r="145" spans="1:18" x14ac:dyDescent="0.35">
      <c r="A145" s="45">
        <v>143</v>
      </c>
      <c r="B145" s="3" t="s">
        <v>2</v>
      </c>
      <c r="C145" s="3">
        <v>7</v>
      </c>
      <c r="D145" s="4">
        <v>16</v>
      </c>
      <c r="E145">
        <v>91.5</v>
      </c>
      <c r="F145" s="4">
        <f>Table1[[#This Row],[Column3]]/Table1[[#This Row],[Column4]]*100</f>
        <v>17.486338797814209</v>
      </c>
      <c r="G145">
        <f>Table1[[#This Row],[Column4]]*12.5%</f>
        <v>11.4375</v>
      </c>
      <c r="H145" s="4">
        <f>Table1[[#This Row],[Column3]]-Table1[[#This Row],[Column6]]</f>
        <v>4.5625</v>
      </c>
      <c r="L145" s="9"/>
      <c r="M145" s="18"/>
      <c r="N145" s="18"/>
      <c r="O145" s="18"/>
      <c r="P145" s="18"/>
      <c r="Q145" s="18"/>
      <c r="R145" s="18"/>
    </row>
    <row r="146" spans="1:18" x14ac:dyDescent="0.35">
      <c r="A146" s="45">
        <v>144</v>
      </c>
      <c r="B146" s="3" t="s">
        <v>3</v>
      </c>
      <c r="C146" s="3">
        <v>7</v>
      </c>
      <c r="D146" s="4">
        <v>16</v>
      </c>
      <c r="E146">
        <v>88</v>
      </c>
      <c r="F146" s="4">
        <f>Table1[[#This Row],[Column3]]/Table1[[#This Row],[Column4]]*100</f>
        <v>18.181818181818183</v>
      </c>
      <c r="G146">
        <f>Table1[[#This Row],[Column4]]*12.5%</f>
        <v>11</v>
      </c>
      <c r="H146" s="4">
        <f>Table1[[#This Row],[Column3]]-Table1[[#This Row],[Column6]]</f>
        <v>5</v>
      </c>
      <c r="L146" s="9"/>
      <c r="M146" s="18"/>
      <c r="N146" s="18"/>
      <c r="O146" s="18"/>
      <c r="P146" s="18"/>
      <c r="Q146" s="18"/>
      <c r="R146" s="18"/>
    </row>
    <row r="147" spans="1:18" x14ac:dyDescent="0.35">
      <c r="A147" s="45">
        <v>145</v>
      </c>
      <c r="B147" s="3" t="s">
        <v>2</v>
      </c>
      <c r="C147" s="3">
        <v>7</v>
      </c>
      <c r="D147" s="4">
        <v>22</v>
      </c>
      <c r="E147">
        <v>91.5</v>
      </c>
      <c r="F147" s="4">
        <f>Table1[[#This Row],[Column3]]/Table1[[#This Row],[Column4]]*100</f>
        <v>24.043715846994534</v>
      </c>
      <c r="G147">
        <f>Table1[[#This Row],[Column4]]*12.5%</f>
        <v>11.4375</v>
      </c>
      <c r="H147" s="4">
        <f>Table1[[#This Row],[Column3]]-Table1[[#This Row],[Column6]]</f>
        <v>10.5625</v>
      </c>
      <c r="L147" s="9"/>
      <c r="M147" s="18"/>
      <c r="N147" s="18"/>
      <c r="O147" s="18"/>
      <c r="P147" s="18"/>
      <c r="Q147" s="18"/>
      <c r="R147" s="18"/>
    </row>
    <row r="148" spans="1:18" x14ac:dyDescent="0.35">
      <c r="A148" s="45">
        <v>146</v>
      </c>
      <c r="B148" s="3" t="s">
        <v>2</v>
      </c>
      <c r="C148" s="3">
        <v>7</v>
      </c>
      <c r="D148" s="4">
        <v>18</v>
      </c>
      <c r="E148">
        <v>91.5</v>
      </c>
      <c r="F148" s="4">
        <f>Table1[[#This Row],[Column3]]/Table1[[#This Row],[Column4]]*100</f>
        <v>19.672131147540984</v>
      </c>
      <c r="G148">
        <f>Table1[[#This Row],[Column4]]*12.5%</f>
        <v>11.4375</v>
      </c>
      <c r="H148" s="4">
        <f>Table1[[#This Row],[Column3]]-Table1[[#This Row],[Column6]]</f>
        <v>6.5625</v>
      </c>
      <c r="L148" s="9"/>
      <c r="M148" s="18"/>
      <c r="N148" s="18"/>
      <c r="O148" s="18"/>
      <c r="P148" s="18"/>
      <c r="Q148" s="18"/>
      <c r="R148" s="18"/>
    </row>
    <row r="149" spans="1:18" x14ac:dyDescent="0.35">
      <c r="A149" s="45">
        <v>147</v>
      </c>
      <c r="B149" s="3" t="s">
        <v>2</v>
      </c>
      <c r="C149" s="3">
        <v>7</v>
      </c>
      <c r="D149" s="4">
        <v>20</v>
      </c>
      <c r="E149">
        <v>91.5</v>
      </c>
      <c r="F149" s="4">
        <f>Table1[[#This Row],[Column3]]/Table1[[#This Row],[Column4]]*100</f>
        <v>21.857923497267759</v>
      </c>
      <c r="G149">
        <f>Table1[[#This Row],[Column4]]*12.5%</f>
        <v>11.4375</v>
      </c>
      <c r="H149" s="4">
        <f>Table1[[#This Row],[Column3]]-Table1[[#This Row],[Column6]]</f>
        <v>8.5625</v>
      </c>
      <c r="L149" s="9"/>
      <c r="M149" s="18"/>
      <c r="N149" s="18"/>
      <c r="O149" s="18"/>
      <c r="P149" s="18"/>
      <c r="Q149" s="18"/>
      <c r="R149" s="18"/>
    </row>
    <row r="150" spans="1:18" x14ac:dyDescent="0.35">
      <c r="A150" s="45">
        <v>148</v>
      </c>
      <c r="B150" s="3" t="s">
        <v>2</v>
      </c>
      <c r="C150" s="3">
        <v>7</v>
      </c>
      <c r="D150" s="4">
        <v>18</v>
      </c>
      <c r="E150">
        <v>91.5</v>
      </c>
      <c r="F150" s="4">
        <f>Table1[[#This Row],[Column3]]/Table1[[#This Row],[Column4]]*100</f>
        <v>19.672131147540984</v>
      </c>
      <c r="G150">
        <f>Table1[[#This Row],[Column4]]*12.5%</f>
        <v>11.4375</v>
      </c>
      <c r="H150" s="4">
        <f>Table1[[#This Row],[Column3]]-Table1[[#This Row],[Column6]]</f>
        <v>6.5625</v>
      </c>
      <c r="L150" s="9"/>
      <c r="M150" s="18"/>
      <c r="N150" s="18"/>
      <c r="O150" s="18"/>
      <c r="P150" s="18"/>
      <c r="Q150" s="18"/>
      <c r="R150" s="18"/>
    </row>
    <row r="151" spans="1:18" ht="15" thickBot="1" x14ac:dyDescent="0.4">
      <c r="A151" s="45">
        <v>149</v>
      </c>
      <c r="B151" s="3" t="s">
        <v>2</v>
      </c>
      <c r="C151" s="3">
        <v>7</v>
      </c>
      <c r="D151" s="4">
        <v>18</v>
      </c>
      <c r="E151">
        <v>91.5</v>
      </c>
      <c r="F151" s="4">
        <f>Table1[[#This Row],[Column3]]/Table1[[#This Row],[Column4]]*100</f>
        <v>19.672131147540984</v>
      </c>
      <c r="G151">
        <f>Table1[[#This Row],[Column4]]*12.5%</f>
        <v>11.4375</v>
      </c>
      <c r="H151" s="4">
        <f>Table1[[#This Row],[Column3]]-Table1[[#This Row],[Column6]]</f>
        <v>6.5625</v>
      </c>
      <c r="L151" s="9"/>
      <c r="M151" s="18"/>
      <c r="N151" s="18"/>
      <c r="O151" s="18"/>
      <c r="P151" s="18"/>
      <c r="Q151" s="18"/>
      <c r="R151" s="18"/>
    </row>
    <row r="152" spans="1:18" x14ac:dyDescent="0.35">
      <c r="A152" s="45">
        <v>150</v>
      </c>
      <c r="B152" s="3" t="s">
        <v>2</v>
      </c>
      <c r="C152" s="3">
        <v>7</v>
      </c>
      <c r="D152" s="4">
        <v>20</v>
      </c>
      <c r="E152">
        <v>91.5</v>
      </c>
      <c r="F152" s="4">
        <f>Table1[[#This Row],[Column3]]/Table1[[#This Row],[Column4]]*100</f>
        <v>21.857923497267759</v>
      </c>
      <c r="G152">
        <f>Table1[[#This Row],[Column4]]*12.5%</f>
        <v>11.4375</v>
      </c>
      <c r="H152" s="4">
        <f>Table1[[#This Row],[Column3]]-Table1[[#This Row],[Column6]]</f>
        <v>8.5625</v>
      </c>
      <c r="L152" s="24" t="s">
        <v>4</v>
      </c>
      <c r="M152" s="24"/>
      <c r="N152" s="24" t="s">
        <v>17</v>
      </c>
      <c r="O152" s="24"/>
      <c r="P152" s="18"/>
      <c r="Q152" s="18"/>
      <c r="R152" s="18"/>
    </row>
    <row r="153" spans="1:18" x14ac:dyDescent="0.35">
      <c r="A153" s="45">
        <v>151</v>
      </c>
      <c r="B153" s="3" t="s">
        <v>2</v>
      </c>
      <c r="C153" s="3">
        <v>7</v>
      </c>
      <c r="D153" s="4">
        <v>20</v>
      </c>
      <c r="E153">
        <v>91.5</v>
      </c>
      <c r="F153" s="4">
        <f>Table1[[#This Row],[Column3]]/Table1[[#This Row],[Column4]]*100</f>
        <v>21.857923497267759</v>
      </c>
      <c r="G153">
        <f>Table1[[#This Row],[Column4]]*12.5%</f>
        <v>11.4375</v>
      </c>
      <c r="H153" s="4">
        <f>Table1[[#This Row],[Column3]]-Table1[[#This Row],[Column6]]</f>
        <v>8.5625</v>
      </c>
      <c r="L153" s="22"/>
      <c r="M153" s="22"/>
      <c r="N153" s="22"/>
      <c r="O153" s="22"/>
      <c r="P153" s="18"/>
      <c r="Q153" s="18"/>
      <c r="R153" s="18"/>
    </row>
    <row r="154" spans="1:18" x14ac:dyDescent="0.35">
      <c r="A154" s="45">
        <v>152</v>
      </c>
      <c r="B154" s="3" t="s">
        <v>3</v>
      </c>
      <c r="C154" s="3">
        <v>7</v>
      </c>
      <c r="D154" s="4">
        <v>20</v>
      </c>
      <c r="E154">
        <v>88</v>
      </c>
      <c r="F154" s="4">
        <f>Table1[[#This Row],[Column3]]/Table1[[#This Row],[Column4]]*100</f>
        <v>22.727272727272727</v>
      </c>
      <c r="G154">
        <f>Table1[[#This Row],[Column4]]*12.5%</f>
        <v>11</v>
      </c>
      <c r="H154" s="4">
        <f>Table1[[#This Row],[Column3]]-Table1[[#This Row],[Column6]]</f>
        <v>9</v>
      </c>
      <c r="L154" s="22" t="s">
        <v>53</v>
      </c>
      <c r="M154" s="22">
        <v>16.110370370370372</v>
      </c>
      <c r="N154" s="22" t="s">
        <v>53</v>
      </c>
      <c r="O154" s="22">
        <v>90.583333333333329</v>
      </c>
      <c r="P154" s="18"/>
      <c r="Q154" s="18"/>
      <c r="R154" s="18"/>
    </row>
    <row r="155" spans="1:18" x14ac:dyDescent="0.35">
      <c r="A155" s="45">
        <v>153</v>
      </c>
      <c r="B155" s="3" t="s">
        <v>3</v>
      </c>
      <c r="C155" s="3">
        <v>7</v>
      </c>
      <c r="D155" s="4">
        <v>12</v>
      </c>
      <c r="E155">
        <v>88</v>
      </c>
      <c r="F155" s="4">
        <f>Table1[[#This Row],[Column3]]/Table1[[#This Row],[Column4]]*100</f>
        <v>13.636363636363635</v>
      </c>
      <c r="G155">
        <f>Table1[[#This Row],[Column4]]*12.5%</f>
        <v>11</v>
      </c>
      <c r="H155" s="4">
        <f>Table1[[#This Row],[Column3]]-Table1[[#This Row],[Column6]]</f>
        <v>1</v>
      </c>
      <c r="L155" s="22" t="s">
        <v>54</v>
      </c>
      <c r="M155" s="22">
        <v>0.17139235764273758</v>
      </c>
      <c r="N155" s="22" t="s">
        <v>54</v>
      </c>
      <c r="O155" s="22">
        <v>0.61977922801359819</v>
      </c>
      <c r="P155" s="18"/>
      <c r="Q155" s="18"/>
      <c r="R155" s="18"/>
    </row>
    <row r="156" spans="1:18" x14ac:dyDescent="0.35">
      <c r="A156" s="45">
        <v>154</v>
      </c>
      <c r="B156" s="3" t="s">
        <v>3</v>
      </c>
      <c r="C156" s="3">
        <v>7</v>
      </c>
      <c r="D156" s="4">
        <v>18</v>
      </c>
      <c r="E156">
        <v>88</v>
      </c>
      <c r="F156" s="4">
        <f>Table1[[#This Row],[Column3]]/Table1[[#This Row],[Column4]]*100</f>
        <v>20.454545454545457</v>
      </c>
      <c r="G156">
        <f>Table1[[#This Row],[Column4]]*12.5%</f>
        <v>11</v>
      </c>
      <c r="H156" s="4">
        <f>Table1[[#This Row],[Column3]]-Table1[[#This Row],[Column6]]</f>
        <v>7</v>
      </c>
      <c r="L156" s="22" t="s">
        <v>55</v>
      </c>
      <c r="M156" s="22">
        <v>16</v>
      </c>
      <c r="N156" s="22" t="s">
        <v>55</v>
      </c>
      <c r="O156" s="22">
        <v>91.5</v>
      </c>
      <c r="P156" s="18"/>
      <c r="Q156" s="18"/>
      <c r="R156" s="18"/>
    </row>
    <row r="157" spans="1:18" x14ac:dyDescent="0.35">
      <c r="A157" s="45">
        <v>155</v>
      </c>
      <c r="B157" s="3" t="s">
        <v>3</v>
      </c>
      <c r="C157" s="3">
        <v>7</v>
      </c>
      <c r="D157" s="4">
        <v>20</v>
      </c>
      <c r="E157">
        <v>88</v>
      </c>
      <c r="F157" s="4">
        <f>Table1[[#This Row],[Column3]]/Table1[[#This Row],[Column4]]*100</f>
        <v>22.727272727272727</v>
      </c>
      <c r="G157">
        <f>Table1[[#This Row],[Column4]]*12.5%</f>
        <v>11</v>
      </c>
      <c r="H157" s="4">
        <f>Table1[[#This Row],[Column3]]-Table1[[#This Row],[Column6]]</f>
        <v>9</v>
      </c>
      <c r="L157" s="22" t="s">
        <v>56</v>
      </c>
      <c r="M157" s="22">
        <v>16</v>
      </c>
      <c r="N157" s="22" t="s">
        <v>56</v>
      </c>
      <c r="O157" s="22">
        <v>91.5</v>
      </c>
      <c r="P157" s="18"/>
      <c r="Q157" s="18"/>
      <c r="R157" s="18"/>
    </row>
    <row r="158" spans="1:18" x14ac:dyDescent="0.35">
      <c r="A158" s="45">
        <v>156</v>
      </c>
      <c r="B158" s="3" t="s">
        <v>3</v>
      </c>
      <c r="C158" s="3">
        <v>7</v>
      </c>
      <c r="D158" s="4">
        <v>16</v>
      </c>
      <c r="E158">
        <v>88</v>
      </c>
      <c r="F158" s="4">
        <f>Table1[[#This Row],[Column3]]/Table1[[#This Row],[Column4]]*100</f>
        <v>18.181818181818183</v>
      </c>
      <c r="G158">
        <f>Table1[[#This Row],[Column4]]*12.5%</f>
        <v>11</v>
      </c>
      <c r="H158" s="4">
        <f>Table1[[#This Row],[Column3]]-Table1[[#This Row],[Column6]]</f>
        <v>5</v>
      </c>
      <c r="L158" s="22" t="s">
        <v>57</v>
      </c>
      <c r="M158" s="22">
        <v>2.8162638139476099</v>
      </c>
      <c r="N158" s="22" t="s">
        <v>57</v>
      </c>
      <c r="O158" s="22">
        <v>7.2807573935576357</v>
      </c>
      <c r="P158" s="18"/>
      <c r="Q158" s="18"/>
      <c r="R158" s="18"/>
    </row>
    <row r="159" spans="1:18" x14ac:dyDescent="0.35">
      <c r="A159" s="45">
        <v>157</v>
      </c>
      <c r="B159" s="3" t="s">
        <v>2</v>
      </c>
      <c r="C159" s="3">
        <v>7</v>
      </c>
      <c r="D159" s="4">
        <v>24</v>
      </c>
      <c r="E159">
        <v>91.5</v>
      </c>
      <c r="F159" s="4">
        <f>Table1[[#This Row],[Column3]]/Table1[[#This Row],[Column4]]*100</f>
        <v>26.229508196721312</v>
      </c>
      <c r="G159">
        <f>Table1[[#This Row],[Column4]]*12.5%</f>
        <v>11.4375</v>
      </c>
      <c r="H159" s="4">
        <f>Table1[[#This Row],[Column3]]-Table1[[#This Row],[Column6]]</f>
        <v>12.5625</v>
      </c>
      <c r="L159" s="22" t="s">
        <v>58</v>
      </c>
      <c r="M159" s="22">
        <v>7.931341869750737</v>
      </c>
      <c r="N159" s="22" t="s">
        <v>58</v>
      </c>
      <c r="O159" s="22">
        <v>53.009428223844175</v>
      </c>
      <c r="P159" s="18"/>
      <c r="Q159" s="18"/>
      <c r="R159" s="18"/>
    </row>
    <row r="160" spans="1:18" x14ac:dyDescent="0.35">
      <c r="A160" s="45">
        <v>158</v>
      </c>
      <c r="B160" s="3" t="s">
        <v>3</v>
      </c>
      <c r="C160" s="3">
        <v>7</v>
      </c>
      <c r="D160" s="4">
        <v>11.6</v>
      </c>
      <c r="E160">
        <v>88</v>
      </c>
      <c r="F160" s="4">
        <f>Table1[[#This Row],[Column3]]/Table1[[#This Row],[Column4]]*100</f>
        <v>13.18181818181818</v>
      </c>
      <c r="G160">
        <f>Table1[[#This Row],[Column4]]*12.5%</f>
        <v>11</v>
      </c>
      <c r="H160" s="4">
        <f>Table1[[#This Row],[Column3]]-Table1[[#This Row],[Column6]]</f>
        <v>0.59999999999999964</v>
      </c>
      <c r="L160" s="22" t="s">
        <v>59</v>
      </c>
      <c r="M160" s="22">
        <v>1.7526420485545042</v>
      </c>
      <c r="N160" s="22" t="s">
        <v>59</v>
      </c>
      <c r="O160" s="22">
        <v>-1.1993863565833569</v>
      </c>
      <c r="P160" s="18"/>
      <c r="Q160" s="18"/>
      <c r="R160" s="18"/>
    </row>
    <row r="161" spans="1:18" x14ac:dyDescent="0.35">
      <c r="A161" s="45">
        <v>159</v>
      </c>
      <c r="B161" s="3" t="s">
        <v>2</v>
      </c>
      <c r="C161" s="3">
        <v>7</v>
      </c>
      <c r="D161" s="4">
        <v>16.600000000000001</v>
      </c>
      <c r="E161">
        <v>91.5</v>
      </c>
      <c r="F161" s="4">
        <f>Table1[[#This Row],[Column3]]/Table1[[#This Row],[Column4]]*100</f>
        <v>18.142076502732245</v>
      </c>
      <c r="G161">
        <f>Table1[[#This Row],[Column4]]*12.5%</f>
        <v>11.4375</v>
      </c>
      <c r="H161" s="4">
        <f>Table1[[#This Row],[Column3]]-Table1[[#This Row],[Column6]]</f>
        <v>5.1625000000000014</v>
      </c>
      <c r="L161" s="22" t="s">
        <v>60</v>
      </c>
      <c r="M161" s="22">
        <v>0.39689809207376481</v>
      </c>
      <c r="N161" s="22" t="s">
        <v>60</v>
      </c>
      <c r="O161" s="22">
        <v>8.3881845652660644E-2</v>
      </c>
      <c r="P161" s="18"/>
      <c r="Q161" s="18"/>
      <c r="R161" s="18"/>
    </row>
    <row r="162" spans="1:18" x14ac:dyDescent="0.35">
      <c r="A162" s="45">
        <v>160</v>
      </c>
      <c r="B162" s="3" t="s">
        <v>2</v>
      </c>
      <c r="C162" s="3">
        <v>7</v>
      </c>
      <c r="D162" s="4">
        <v>17.399999999999999</v>
      </c>
      <c r="E162">
        <v>91.5</v>
      </c>
      <c r="F162" s="4">
        <f>Table1[[#This Row],[Column3]]/Table1[[#This Row],[Column4]]*100</f>
        <v>19.016393442622949</v>
      </c>
      <c r="G162">
        <f>Table1[[#This Row],[Column4]]*12.5%</f>
        <v>11.4375</v>
      </c>
      <c r="H162" s="4">
        <f>Table1[[#This Row],[Column3]]-Table1[[#This Row],[Column6]]</f>
        <v>5.9624999999999986</v>
      </c>
      <c r="L162" s="22" t="s">
        <v>61</v>
      </c>
      <c r="M162" s="22">
        <v>21</v>
      </c>
      <c r="N162" s="22" t="s">
        <v>61</v>
      </c>
      <c r="O162" s="22">
        <v>19.5</v>
      </c>
      <c r="P162" s="18"/>
      <c r="Q162" s="18"/>
      <c r="R162" s="18"/>
    </row>
    <row r="163" spans="1:18" x14ac:dyDescent="0.35">
      <c r="A163" s="45">
        <v>161</v>
      </c>
      <c r="B163" s="3" t="s">
        <v>2</v>
      </c>
      <c r="C163" s="3">
        <v>7</v>
      </c>
      <c r="D163" s="4">
        <v>14.2</v>
      </c>
      <c r="E163">
        <v>91.5</v>
      </c>
      <c r="F163" s="4">
        <f>Table1[[#This Row],[Column3]]/Table1[[#This Row],[Column4]]*100</f>
        <v>15.519125683060109</v>
      </c>
      <c r="G163">
        <f>Table1[[#This Row],[Column4]]*12.5%</f>
        <v>11.4375</v>
      </c>
      <c r="H163" s="4">
        <f>Table1[[#This Row],[Column3]]-Table1[[#This Row],[Column6]]</f>
        <v>2.7624999999999993</v>
      </c>
      <c r="L163" s="22" t="s">
        <v>62</v>
      </c>
      <c r="M163" s="22">
        <v>9</v>
      </c>
      <c r="N163" s="22" t="s">
        <v>62</v>
      </c>
      <c r="O163" s="22">
        <v>81.5</v>
      </c>
      <c r="P163" s="18"/>
      <c r="Q163" s="18"/>
      <c r="R163" s="18"/>
    </row>
    <row r="164" spans="1:18" x14ac:dyDescent="0.35">
      <c r="A164" s="45">
        <v>162</v>
      </c>
      <c r="B164" s="3" t="s">
        <v>3</v>
      </c>
      <c r="C164" s="3">
        <v>7</v>
      </c>
      <c r="D164" s="4">
        <v>16.600000000000001</v>
      </c>
      <c r="E164">
        <v>88</v>
      </c>
      <c r="F164" s="4">
        <f>Table1[[#This Row],[Column3]]/Table1[[#This Row],[Column4]]*100</f>
        <v>18.863636363636367</v>
      </c>
      <c r="G164">
        <f>Table1[[#This Row],[Column4]]*12.5%</f>
        <v>11</v>
      </c>
      <c r="H164" s="4">
        <f>Table1[[#This Row],[Column3]]-Table1[[#This Row],[Column6]]</f>
        <v>5.6000000000000014</v>
      </c>
      <c r="L164" s="22" t="s">
        <v>63</v>
      </c>
      <c r="M164" s="22">
        <v>30</v>
      </c>
      <c r="N164" s="22" t="s">
        <v>63</v>
      </c>
      <c r="O164" s="22">
        <v>101</v>
      </c>
      <c r="P164" s="18"/>
      <c r="Q164" s="18"/>
      <c r="R164" s="18"/>
    </row>
    <row r="165" spans="1:18" x14ac:dyDescent="0.35">
      <c r="A165" s="45">
        <v>163</v>
      </c>
      <c r="B165" s="3" t="s">
        <v>2</v>
      </c>
      <c r="C165" s="3">
        <v>7</v>
      </c>
      <c r="D165" s="4">
        <v>19.8</v>
      </c>
      <c r="E165">
        <v>91.5</v>
      </c>
      <c r="F165" s="4">
        <f>Table1[[#This Row],[Column3]]/Table1[[#This Row],[Column4]]*100</f>
        <v>21.639344262295083</v>
      </c>
      <c r="G165">
        <f>Table1[[#This Row],[Column4]]*12.5%</f>
        <v>11.4375</v>
      </c>
      <c r="H165" s="4">
        <f>Table1[[#This Row],[Column3]]-Table1[[#This Row],[Column6]]</f>
        <v>8.3625000000000007</v>
      </c>
      <c r="L165" s="22" t="s">
        <v>64</v>
      </c>
      <c r="M165" s="22">
        <v>4349.8</v>
      </c>
      <c r="N165" s="22" t="s">
        <v>64</v>
      </c>
      <c r="O165" s="22">
        <v>12500.5</v>
      </c>
      <c r="P165" s="18"/>
      <c r="Q165" s="18"/>
      <c r="R165" s="18"/>
    </row>
    <row r="166" spans="1:18" ht="15" thickBot="1" x14ac:dyDescent="0.4">
      <c r="A166" s="45">
        <v>164</v>
      </c>
      <c r="B166" s="3" t="s">
        <v>3</v>
      </c>
      <c r="C166" s="3">
        <v>7</v>
      </c>
      <c r="D166" s="4">
        <v>16</v>
      </c>
      <c r="E166">
        <v>88</v>
      </c>
      <c r="F166" s="4">
        <f>Table1[[#This Row],[Column3]]/Table1[[#This Row],[Column4]]*100</f>
        <v>18.181818181818183</v>
      </c>
      <c r="G166">
        <f>Table1[[#This Row],[Column4]]*12.5%</f>
        <v>11</v>
      </c>
      <c r="H166" s="4">
        <f>Table1[[#This Row],[Column3]]-Table1[[#This Row],[Column6]]</f>
        <v>5</v>
      </c>
      <c r="L166" s="23" t="s">
        <v>65</v>
      </c>
      <c r="M166" s="23">
        <v>270</v>
      </c>
      <c r="N166" s="23" t="s">
        <v>65</v>
      </c>
      <c r="O166" s="23">
        <v>138</v>
      </c>
      <c r="P166" s="18"/>
      <c r="Q166" s="18"/>
      <c r="R166" s="18"/>
    </row>
    <row r="167" spans="1:18" x14ac:dyDescent="0.35">
      <c r="A167" s="45">
        <v>165</v>
      </c>
      <c r="B167" s="3" t="s">
        <v>3</v>
      </c>
      <c r="C167" s="3">
        <v>7</v>
      </c>
      <c r="D167" s="4">
        <v>14</v>
      </c>
      <c r="E167">
        <v>88</v>
      </c>
      <c r="F167" s="4">
        <f>Table1[[#This Row],[Column3]]/Table1[[#This Row],[Column4]]*100</f>
        <v>15.909090909090908</v>
      </c>
      <c r="G167">
        <f>Table1[[#This Row],[Column4]]*12.5%</f>
        <v>11</v>
      </c>
      <c r="H167" s="4">
        <f>Table1[[#This Row],[Column3]]-Table1[[#This Row],[Column6]]</f>
        <v>3</v>
      </c>
      <c r="L167" s="9"/>
      <c r="M167" s="18"/>
      <c r="N167" s="18"/>
      <c r="O167" s="18"/>
      <c r="P167" s="18"/>
      <c r="Q167" s="18"/>
      <c r="R167" s="18"/>
    </row>
    <row r="168" spans="1:18" x14ac:dyDescent="0.35">
      <c r="A168" s="45">
        <v>166</v>
      </c>
      <c r="B168" s="3" t="s">
        <v>3</v>
      </c>
      <c r="C168" s="3">
        <v>7</v>
      </c>
      <c r="D168" s="4">
        <v>12</v>
      </c>
      <c r="E168">
        <v>88</v>
      </c>
      <c r="F168" s="4">
        <f>Table1[[#This Row],[Column3]]/Table1[[#This Row],[Column4]]*100</f>
        <v>13.636363636363635</v>
      </c>
      <c r="G168">
        <f>Table1[[#This Row],[Column4]]*12.5%</f>
        <v>11</v>
      </c>
      <c r="H168" s="4">
        <f>Table1[[#This Row],[Column3]]-Table1[[#This Row],[Column6]]</f>
        <v>1</v>
      </c>
      <c r="L168" s="9"/>
      <c r="M168" s="18"/>
      <c r="N168" s="18"/>
      <c r="O168" s="18"/>
      <c r="P168" s="18"/>
      <c r="Q168" s="18"/>
      <c r="R168" s="18"/>
    </row>
    <row r="169" spans="1:18" x14ac:dyDescent="0.35">
      <c r="A169" s="45">
        <v>167</v>
      </c>
      <c r="B169" s="3" t="s">
        <v>3</v>
      </c>
      <c r="C169" s="3">
        <v>7</v>
      </c>
      <c r="D169" s="4">
        <v>18</v>
      </c>
      <c r="E169">
        <v>88</v>
      </c>
      <c r="F169" s="4">
        <f>Table1[[#This Row],[Column3]]/Table1[[#This Row],[Column4]]*100</f>
        <v>20.454545454545457</v>
      </c>
      <c r="G169">
        <f>Table1[[#This Row],[Column4]]*12.5%</f>
        <v>11</v>
      </c>
      <c r="H169" s="4">
        <f>Table1[[#This Row],[Column3]]-Table1[[#This Row],[Column6]]</f>
        <v>7</v>
      </c>
    </row>
    <row r="170" spans="1:18" x14ac:dyDescent="0.35">
      <c r="A170" s="45">
        <v>168</v>
      </c>
      <c r="B170" s="3" t="s">
        <v>2</v>
      </c>
      <c r="C170" s="3">
        <v>7</v>
      </c>
      <c r="D170" s="4">
        <v>16</v>
      </c>
      <c r="E170">
        <v>91.5</v>
      </c>
      <c r="F170" s="4">
        <f>Table1[[#This Row],[Column3]]/Table1[[#This Row],[Column4]]*100</f>
        <v>17.486338797814209</v>
      </c>
      <c r="G170">
        <f>Table1[[#This Row],[Column4]]*12.5%</f>
        <v>11.4375</v>
      </c>
      <c r="H170" s="4">
        <f>Table1[[#This Row],[Column3]]-Table1[[#This Row],[Column6]]</f>
        <v>4.5625</v>
      </c>
    </row>
    <row r="171" spans="1:18" x14ac:dyDescent="0.35">
      <c r="A171" s="45">
        <v>169</v>
      </c>
      <c r="B171" s="3" t="s">
        <v>2</v>
      </c>
      <c r="C171" s="3">
        <v>7</v>
      </c>
      <c r="D171" s="4">
        <v>15</v>
      </c>
      <c r="E171">
        <v>91.5</v>
      </c>
      <c r="F171" s="4">
        <f>Table1[[#This Row],[Column3]]/Table1[[#This Row],[Column4]]*100</f>
        <v>16.393442622950818</v>
      </c>
      <c r="G171">
        <f>Table1[[#This Row],[Column4]]*12.5%</f>
        <v>11.4375</v>
      </c>
      <c r="H171" s="4">
        <f>Table1[[#This Row],[Column3]]-Table1[[#This Row],[Column6]]</f>
        <v>3.5625</v>
      </c>
    </row>
    <row r="172" spans="1:18" x14ac:dyDescent="0.35">
      <c r="A172" s="45">
        <v>170</v>
      </c>
      <c r="B172" s="3" t="s">
        <v>2</v>
      </c>
      <c r="C172" s="3">
        <v>7</v>
      </c>
      <c r="D172" s="4">
        <v>20</v>
      </c>
      <c r="E172">
        <v>91.5</v>
      </c>
      <c r="F172" s="4">
        <f>Table1[[#This Row],[Column3]]/Table1[[#This Row],[Column4]]*100</f>
        <v>21.857923497267759</v>
      </c>
      <c r="G172">
        <f>Table1[[#This Row],[Column4]]*12.5%</f>
        <v>11.4375</v>
      </c>
      <c r="H172" s="4">
        <f>Table1[[#This Row],[Column3]]-Table1[[#This Row],[Column6]]</f>
        <v>8.5625</v>
      </c>
      <c r="R172" s="18"/>
    </row>
    <row r="173" spans="1:18" x14ac:dyDescent="0.35">
      <c r="A173" s="45">
        <v>171</v>
      </c>
      <c r="B173" s="3" t="s">
        <v>2</v>
      </c>
      <c r="C173" s="3">
        <v>7</v>
      </c>
      <c r="D173" s="4">
        <v>20</v>
      </c>
      <c r="E173">
        <v>91.5</v>
      </c>
      <c r="F173" s="4">
        <f>Table1[[#This Row],[Column3]]/Table1[[#This Row],[Column4]]*100</f>
        <v>21.857923497267759</v>
      </c>
      <c r="G173">
        <f>Table1[[#This Row],[Column4]]*12.5%</f>
        <v>11.4375</v>
      </c>
      <c r="H173" s="4">
        <f>Table1[[#This Row],[Column3]]-Table1[[#This Row],[Column6]]</f>
        <v>8.5625</v>
      </c>
    </row>
    <row r="174" spans="1:18" x14ac:dyDescent="0.35">
      <c r="A174" s="45">
        <v>172</v>
      </c>
      <c r="B174" s="3" t="s">
        <v>2</v>
      </c>
      <c r="C174" s="3">
        <v>7</v>
      </c>
      <c r="D174" s="4">
        <v>19</v>
      </c>
      <c r="E174">
        <v>91.5</v>
      </c>
      <c r="F174" s="4">
        <f>Table1[[#This Row],[Column3]]/Table1[[#This Row],[Column4]]*100</f>
        <v>20.765027322404372</v>
      </c>
      <c r="G174">
        <f>Table1[[#This Row],[Column4]]*12.5%</f>
        <v>11.4375</v>
      </c>
      <c r="H174" s="4">
        <f>Table1[[#This Row],[Column3]]-Table1[[#This Row],[Column6]]</f>
        <v>7.5625</v>
      </c>
    </row>
    <row r="175" spans="1:18" x14ac:dyDescent="0.35">
      <c r="A175" s="45">
        <v>173</v>
      </c>
      <c r="B175" s="3" t="s">
        <v>3</v>
      </c>
      <c r="C175" s="3">
        <v>7</v>
      </c>
      <c r="D175" s="4">
        <v>15.6</v>
      </c>
      <c r="E175">
        <v>88</v>
      </c>
      <c r="F175" s="4">
        <f>Table1[[#This Row],[Column3]]/Table1[[#This Row],[Column4]]*100</f>
        <v>17.727272727272727</v>
      </c>
      <c r="G175">
        <f>Table1[[#This Row],[Column4]]*12.5%</f>
        <v>11</v>
      </c>
      <c r="H175" s="4">
        <f>Table1[[#This Row],[Column3]]-Table1[[#This Row],[Column6]]</f>
        <v>4.5999999999999996</v>
      </c>
    </row>
    <row r="176" spans="1:18" x14ac:dyDescent="0.35">
      <c r="A176" s="45">
        <v>174</v>
      </c>
      <c r="B176" s="3" t="s">
        <v>3</v>
      </c>
      <c r="C176" s="3">
        <v>7</v>
      </c>
      <c r="D176" s="4">
        <v>18</v>
      </c>
      <c r="E176">
        <v>88</v>
      </c>
      <c r="F176" s="4">
        <f>Table1[[#This Row],[Column3]]/Table1[[#This Row],[Column4]]*100</f>
        <v>20.454545454545457</v>
      </c>
      <c r="G176">
        <f>Table1[[#This Row],[Column4]]*12.5%</f>
        <v>11</v>
      </c>
      <c r="H176" s="4">
        <f>Table1[[#This Row],[Column3]]-Table1[[#This Row],[Column6]]</f>
        <v>7</v>
      </c>
    </row>
    <row r="177" spans="1:8" x14ac:dyDescent="0.35">
      <c r="A177" s="45">
        <v>175</v>
      </c>
      <c r="B177" s="3" t="s">
        <v>3</v>
      </c>
      <c r="C177" s="3">
        <v>7</v>
      </c>
      <c r="D177" s="4">
        <v>20</v>
      </c>
      <c r="E177">
        <v>88</v>
      </c>
      <c r="F177" s="4">
        <f>Table1[[#This Row],[Column3]]/Table1[[#This Row],[Column4]]*100</f>
        <v>22.727272727272727</v>
      </c>
      <c r="G177">
        <f>Table1[[#This Row],[Column4]]*12.5%</f>
        <v>11</v>
      </c>
      <c r="H177" s="4">
        <f>Table1[[#This Row],[Column3]]-Table1[[#This Row],[Column6]]</f>
        <v>9</v>
      </c>
    </row>
    <row r="178" spans="1:8" x14ac:dyDescent="0.35">
      <c r="A178" s="45">
        <v>176</v>
      </c>
      <c r="B178" s="3" t="s">
        <v>2</v>
      </c>
      <c r="C178" s="3">
        <v>6</v>
      </c>
      <c r="D178" s="4">
        <v>16.600000000000001</v>
      </c>
      <c r="E178">
        <v>81.5</v>
      </c>
      <c r="F178" s="4">
        <f>Table1[[#This Row],[Column3]]/Table1[[#This Row],[Column4]]*100</f>
        <v>20.368098159509206</v>
      </c>
      <c r="G178">
        <f>Table1[[#This Row],[Column4]]*12.5%</f>
        <v>10.1875</v>
      </c>
      <c r="H178" s="4">
        <f>Table1[[#This Row],[Column3]]-Table1[[#This Row],[Column6]]</f>
        <v>6.4125000000000014</v>
      </c>
    </row>
    <row r="179" spans="1:8" x14ac:dyDescent="0.35">
      <c r="A179" s="45">
        <v>177</v>
      </c>
      <c r="B179" s="3" t="s">
        <v>2</v>
      </c>
      <c r="C179" s="3">
        <v>6</v>
      </c>
      <c r="D179" s="4">
        <v>15.6</v>
      </c>
      <c r="E179">
        <v>81.5</v>
      </c>
      <c r="F179" s="4">
        <f>Table1[[#This Row],[Column3]]/Table1[[#This Row],[Column4]]*100</f>
        <v>19.141104294478527</v>
      </c>
      <c r="G179">
        <f>Table1[[#This Row],[Column4]]*12.5%</f>
        <v>10.1875</v>
      </c>
      <c r="H179" s="4">
        <f>Table1[[#This Row],[Column3]]-Table1[[#This Row],[Column6]]</f>
        <v>5.4124999999999996</v>
      </c>
    </row>
    <row r="180" spans="1:8" x14ac:dyDescent="0.35">
      <c r="A180" s="45">
        <v>178</v>
      </c>
      <c r="B180" s="3" t="s">
        <v>3</v>
      </c>
      <c r="C180" s="3">
        <v>6</v>
      </c>
      <c r="D180" s="4">
        <v>15.6</v>
      </c>
      <c r="E180">
        <v>78.5</v>
      </c>
      <c r="F180" s="4">
        <f>Table1[[#This Row],[Column3]]/Table1[[#This Row],[Column4]]*100</f>
        <v>19.872611464968152</v>
      </c>
      <c r="G180">
        <f>Table1[[#This Row],[Column4]]*12.5%</f>
        <v>9.8125</v>
      </c>
      <c r="H180" s="4">
        <f>Table1[[#This Row],[Column3]]-Table1[[#This Row],[Column6]]</f>
        <v>5.7874999999999996</v>
      </c>
    </row>
    <row r="181" spans="1:8" x14ac:dyDescent="0.35">
      <c r="A181" s="45">
        <v>179</v>
      </c>
      <c r="B181" s="3" t="s">
        <v>3</v>
      </c>
      <c r="C181" s="3">
        <v>6</v>
      </c>
      <c r="D181" s="4">
        <v>14.2</v>
      </c>
      <c r="E181">
        <v>78.5</v>
      </c>
      <c r="F181" s="4">
        <f>Table1[[#This Row],[Column3]]/Table1[[#This Row],[Column4]]*100</f>
        <v>18.089171974522291</v>
      </c>
      <c r="G181">
        <f>Table1[[#This Row],[Column4]]*12.5%</f>
        <v>9.8125</v>
      </c>
      <c r="H181" s="4">
        <f>Table1[[#This Row],[Column3]]-Table1[[#This Row],[Column6]]</f>
        <v>4.3874999999999993</v>
      </c>
    </row>
    <row r="182" spans="1:8" x14ac:dyDescent="0.35">
      <c r="A182" s="45">
        <v>180</v>
      </c>
      <c r="B182" s="3" t="s">
        <v>2</v>
      </c>
      <c r="C182" s="3">
        <v>6</v>
      </c>
      <c r="D182" s="4">
        <v>12.4</v>
      </c>
      <c r="E182">
        <v>81.5</v>
      </c>
      <c r="F182" s="4">
        <f>Table1[[#This Row],[Column3]]/Table1[[#This Row],[Column4]]*100</f>
        <v>15.214723926380369</v>
      </c>
      <c r="G182">
        <f>Table1[[#This Row],[Column4]]*12.5%</f>
        <v>10.1875</v>
      </c>
      <c r="H182" s="4">
        <f>Table1[[#This Row],[Column3]]-Table1[[#This Row],[Column6]]</f>
        <v>2.2125000000000004</v>
      </c>
    </row>
    <row r="183" spans="1:8" x14ac:dyDescent="0.35">
      <c r="A183" s="45">
        <v>181</v>
      </c>
      <c r="B183" s="3" t="s">
        <v>2</v>
      </c>
      <c r="C183" s="3">
        <v>6</v>
      </c>
      <c r="D183" s="4">
        <v>17.399999999999999</v>
      </c>
      <c r="E183">
        <v>81.5</v>
      </c>
      <c r="F183" s="4">
        <f>Table1[[#This Row],[Column3]]/Table1[[#This Row],[Column4]]*100</f>
        <v>21.34969325153374</v>
      </c>
      <c r="G183">
        <f>Table1[[#This Row],[Column4]]*12.5%</f>
        <v>10.1875</v>
      </c>
      <c r="H183" s="4">
        <f>Table1[[#This Row],[Column3]]-Table1[[#This Row],[Column6]]</f>
        <v>7.2124999999999986</v>
      </c>
    </row>
    <row r="184" spans="1:8" x14ac:dyDescent="0.35">
      <c r="A184" s="45">
        <v>182</v>
      </c>
      <c r="B184" s="3" t="s">
        <v>2</v>
      </c>
      <c r="C184" s="3">
        <v>6</v>
      </c>
      <c r="D184" s="4">
        <v>19</v>
      </c>
      <c r="E184">
        <v>81.5</v>
      </c>
      <c r="F184" s="4">
        <f>Table1[[#This Row],[Column3]]/Table1[[#This Row],[Column4]]*100</f>
        <v>23.312883435582819</v>
      </c>
      <c r="G184">
        <f>Table1[[#This Row],[Column4]]*12.5%</f>
        <v>10.1875</v>
      </c>
      <c r="H184" s="4">
        <f>Table1[[#This Row],[Column3]]-Table1[[#This Row],[Column6]]</f>
        <v>8.8125</v>
      </c>
    </row>
    <row r="185" spans="1:8" x14ac:dyDescent="0.35">
      <c r="A185" s="45">
        <v>183</v>
      </c>
      <c r="B185" s="3" t="s">
        <v>2</v>
      </c>
      <c r="C185" s="3">
        <v>6</v>
      </c>
      <c r="D185" s="4">
        <v>13.8</v>
      </c>
      <c r="E185">
        <v>81.5</v>
      </c>
      <c r="F185" s="4">
        <f>Table1[[#This Row],[Column3]]/Table1[[#This Row],[Column4]]*100</f>
        <v>16.932515337423315</v>
      </c>
      <c r="G185">
        <f>Table1[[#This Row],[Column4]]*12.5%</f>
        <v>10.1875</v>
      </c>
      <c r="H185" s="4">
        <f>Table1[[#This Row],[Column3]]-Table1[[#This Row],[Column6]]</f>
        <v>3.6125000000000007</v>
      </c>
    </row>
    <row r="186" spans="1:8" x14ac:dyDescent="0.35">
      <c r="A186" s="45">
        <v>184</v>
      </c>
      <c r="B186" s="3" t="s">
        <v>2</v>
      </c>
      <c r="C186" s="3">
        <v>6</v>
      </c>
      <c r="D186" s="4">
        <v>16</v>
      </c>
      <c r="E186">
        <v>81.5</v>
      </c>
      <c r="F186" s="4">
        <f>Table1[[#This Row],[Column3]]/Table1[[#This Row],[Column4]]*100</f>
        <v>19.631901840490798</v>
      </c>
      <c r="G186">
        <f>Table1[[#This Row],[Column4]]*12.5%</f>
        <v>10.1875</v>
      </c>
      <c r="H186" s="4">
        <f>Table1[[#This Row],[Column3]]-Table1[[#This Row],[Column6]]</f>
        <v>5.8125</v>
      </c>
    </row>
    <row r="187" spans="1:8" x14ac:dyDescent="0.35">
      <c r="A187" s="45">
        <v>185</v>
      </c>
      <c r="B187" s="3" t="s">
        <v>2</v>
      </c>
      <c r="C187" s="3">
        <v>6</v>
      </c>
      <c r="D187" s="4">
        <v>17</v>
      </c>
      <c r="E187">
        <v>81.5</v>
      </c>
      <c r="F187" s="4">
        <f>Table1[[#This Row],[Column3]]/Table1[[#This Row],[Column4]]*100</f>
        <v>20.858895705521473</v>
      </c>
      <c r="G187">
        <f>Table1[[#This Row],[Column4]]*12.5%</f>
        <v>10.1875</v>
      </c>
      <c r="H187" s="4">
        <f>Table1[[#This Row],[Column3]]-Table1[[#This Row],[Column6]]</f>
        <v>6.8125</v>
      </c>
    </row>
    <row r="188" spans="1:8" x14ac:dyDescent="0.35">
      <c r="A188" s="45">
        <v>186</v>
      </c>
      <c r="B188" s="3" t="s">
        <v>2</v>
      </c>
      <c r="C188" s="3">
        <v>6</v>
      </c>
      <c r="D188" s="4">
        <v>14.6</v>
      </c>
      <c r="E188">
        <v>81.5</v>
      </c>
      <c r="F188" s="4">
        <f>Table1[[#This Row],[Column3]]/Table1[[#This Row],[Column4]]*100</f>
        <v>17.914110429447852</v>
      </c>
      <c r="G188">
        <f>Table1[[#This Row],[Column4]]*12.5%</f>
        <v>10.1875</v>
      </c>
      <c r="H188" s="4">
        <f>Table1[[#This Row],[Column3]]-Table1[[#This Row],[Column6]]</f>
        <v>4.4124999999999996</v>
      </c>
    </row>
    <row r="189" spans="1:8" x14ac:dyDescent="0.35">
      <c r="A189" s="45">
        <v>187</v>
      </c>
      <c r="B189" s="3" t="s">
        <v>2</v>
      </c>
      <c r="C189" s="3">
        <v>6</v>
      </c>
      <c r="D189" s="4">
        <v>15</v>
      </c>
      <c r="E189">
        <v>81.5</v>
      </c>
      <c r="F189" s="4">
        <f>Table1[[#This Row],[Column3]]/Table1[[#This Row],[Column4]]*100</f>
        <v>18.404907975460123</v>
      </c>
      <c r="G189">
        <f>Table1[[#This Row],[Column4]]*12.5%</f>
        <v>10.1875</v>
      </c>
      <c r="H189" s="4">
        <f>Table1[[#This Row],[Column3]]-Table1[[#This Row],[Column6]]</f>
        <v>4.8125</v>
      </c>
    </row>
    <row r="190" spans="1:8" x14ac:dyDescent="0.35">
      <c r="A190" s="45">
        <v>188</v>
      </c>
      <c r="B190" s="3" t="s">
        <v>3</v>
      </c>
      <c r="C190" s="3">
        <v>6</v>
      </c>
      <c r="D190" s="4">
        <v>15</v>
      </c>
      <c r="E190">
        <v>78.5</v>
      </c>
      <c r="F190" s="4">
        <f>Table1[[#This Row],[Column3]]/Table1[[#This Row],[Column4]]*100</f>
        <v>19.108280254777071</v>
      </c>
      <c r="G190">
        <f>Table1[[#This Row],[Column4]]*12.5%</f>
        <v>9.8125</v>
      </c>
      <c r="H190" s="4">
        <f>Table1[[#This Row],[Column3]]-Table1[[#This Row],[Column6]]</f>
        <v>5.1875</v>
      </c>
    </row>
    <row r="191" spans="1:8" x14ac:dyDescent="0.35">
      <c r="A191" s="45">
        <v>189</v>
      </c>
      <c r="B191" s="3" t="s">
        <v>3</v>
      </c>
      <c r="C191" s="3">
        <v>6</v>
      </c>
      <c r="D191" s="4">
        <v>13</v>
      </c>
      <c r="E191">
        <v>78.5</v>
      </c>
      <c r="F191" s="4">
        <f>Table1[[#This Row],[Column3]]/Table1[[#This Row],[Column4]]*100</f>
        <v>16.560509554140125</v>
      </c>
      <c r="G191">
        <f>Table1[[#This Row],[Column4]]*12.5%</f>
        <v>9.8125</v>
      </c>
      <c r="H191" s="4">
        <f>Table1[[#This Row],[Column3]]-Table1[[#This Row],[Column6]]</f>
        <v>3.1875</v>
      </c>
    </row>
    <row r="192" spans="1:8" x14ac:dyDescent="0.35">
      <c r="A192" s="45">
        <v>190</v>
      </c>
      <c r="B192" s="3" t="s">
        <v>3</v>
      </c>
      <c r="C192" s="3">
        <v>6</v>
      </c>
      <c r="D192" s="4">
        <v>11.6</v>
      </c>
      <c r="E192">
        <v>78.5</v>
      </c>
      <c r="F192" s="4">
        <f>Table1[[#This Row],[Column3]]/Table1[[#This Row],[Column4]]*100</f>
        <v>14.777070063694268</v>
      </c>
      <c r="G192">
        <f>Table1[[#This Row],[Column4]]*12.5%</f>
        <v>9.8125</v>
      </c>
      <c r="H192" s="4">
        <f>Table1[[#This Row],[Column3]]-Table1[[#This Row],[Column6]]</f>
        <v>1.7874999999999996</v>
      </c>
    </row>
    <row r="193" spans="1:8" x14ac:dyDescent="0.35">
      <c r="A193" s="45">
        <v>191</v>
      </c>
      <c r="B193" s="3" t="s">
        <v>3</v>
      </c>
      <c r="C193" s="3">
        <v>6</v>
      </c>
      <c r="D193" s="4">
        <v>9.6</v>
      </c>
      <c r="E193">
        <v>78.5</v>
      </c>
      <c r="F193" s="4">
        <f>Table1[[#This Row],[Column3]]/Table1[[#This Row],[Column4]]*100</f>
        <v>12.229299363057326</v>
      </c>
      <c r="G193">
        <f>Table1[[#This Row],[Column4]]*12.5%</f>
        <v>9.8125</v>
      </c>
      <c r="H193" s="4">
        <f>Table1[[#This Row],[Column3]]-Table1[[#This Row],[Column6]]</f>
        <v>-0.21250000000000036</v>
      </c>
    </row>
    <row r="194" spans="1:8" x14ac:dyDescent="0.35">
      <c r="A194" s="45">
        <v>192</v>
      </c>
      <c r="B194" s="3" t="s">
        <v>3</v>
      </c>
      <c r="C194" s="3">
        <v>6</v>
      </c>
      <c r="D194" s="4">
        <v>15.8</v>
      </c>
      <c r="E194">
        <v>78.5</v>
      </c>
      <c r="F194" s="4">
        <f>Table1[[#This Row],[Column3]]/Table1[[#This Row],[Column4]]*100</f>
        <v>20.127388535031848</v>
      </c>
      <c r="G194">
        <f>Table1[[#This Row],[Column4]]*12.5%</f>
        <v>9.8125</v>
      </c>
      <c r="H194" s="4">
        <f>Table1[[#This Row],[Column3]]-Table1[[#This Row],[Column6]]</f>
        <v>5.9875000000000007</v>
      </c>
    </row>
    <row r="195" spans="1:8" x14ac:dyDescent="0.35">
      <c r="A195" s="45">
        <v>193</v>
      </c>
      <c r="B195" s="3" t="s">
        <v>3</v>
      </c>
      <c r="C195" s="3">
        <v>6</v>
      </c>
      <c r="D195" s="4">
        <v>17</v>
      </c>
      <c r="E195">
        <v>78.5</v>
      </c>
      <c r="F195" s="4">
        <f>Table1[[#This Row],[Column3]]/Table1[[#This Row],[Column4]]*100</f>
        <v>21.656050955414013</v>
      </c>
      <c r="G195">
        <f>Table1[[#This Row],[Column4]]*12.5%</f>
        <v>9.8125</v>
      </c>
      <c r="H195" s="4">
        <f>Table1[[#This Row],[Column3]]-Table1[[#This Row],[Column6]]</f>
        <v>7.1875</v>
      </c>
    </row>
    <row r="196" spans="1:8" x14ac:dyDescent="0.35">
      <c r="A196" s="45">
        <v>194</v>
      </c>
      <c r="B196" s="3" t="s">
        <v>2</v>
      </c>
      <c r="C196" s="3">
        <v>6</v>
      </c>
      <c r="D196" s="4">
        <v>16</v>
      </c>
      <c r="E196">
        <v>81.5</v>
      </c>
      <c r="F196" s="4">
        <f>Table1[[#This Row],[Column3]]/Table1[[#This Row],[Column4]]*100</f>
        <v>19.631901840490798</v>
      </c>
      <c r="G196">
        <f>Table1[[#This Row],[Column4]]*12.5%</f>
        <v>10.1875</v>
      </c>
      <c r="H196" s="4">
        <f>Table1[[#This Row],[Column3]]-Table1[[#This Row],[Column6]]</f>
        <v>5.8125</v>
      </c>
    </row>
    <row r="197" spans="1:8" x14ac:dyDescent="0.35">
      <c r="A197" s="45">
        <v>195</v>
      </c>
      <c r="B197" s="3" t="s">
        <v>2</v>
      </c>
      <c r="C197" s="3">
        <v>6</v>
      </c>
      <c r="D197" s="4">
        <v>12.4</v>
      </c>
      <c r="E197">
        <v>81.5</v>
      </c>
      <c r="F197" s="4">
        <f>Table1[[#This Row],[Column3]]/Table1[[#This Row],[Column4]]*100</f>
        <v>15.214723926380369</v>
      </c>
      <c r="G197">
        <f>Table1[[#This Row],[Column4]]*12.5%</f>
        <v>10.1875</v>
      </c>
      <c r="H197" s="4">
        <f>Table1[[#This Row],[Column3]]-Table1[[#This Row],[Column6]]</f>
        <v>2.2125000000000004</v>
      </c>
    </row>
    <row r="198" spans="1:8" x14ac:dyDescent="0.35">
      <c r="A198" s="45">
        <v>196</v>
      </c>
      <c r="B198" s="3" t="s">
        <v>2</v>
      </c>
      <c r="C198" s="3">
        <v>6</v>
      </c>
      <c r="D198" s="4">
        <v>10.4</v>
      </c>
      <c r="E198">
        <v>81.5</v>
      </c>
      <c r="F198" s="4">
        <f>Table1[[#This Row],[Column3]]/Table1[[#This Row],[Column4]]*100</f>
        <v>12.760736196319019</v>
      </c>
      <c r="G198">
        <f>Table1[[#This Row],[Column4]]*12.5%</f>
        <v>10.1875</v>
      </c>
      <c r="H198" s="4">
        <f>Table1[[#This Row],[Column3]]-Table1[[#This Row],[Column6]]</f>
        <v>0.21250000000000036</v>
      </c>
    </row>
    <row r="199" spans="1:8" x14ac:dyDescent="0.35">
      <c r="A199" s="45">
        <v>197</v>
      </c>
      <c r="B199" s="3" t="s">
        <v>2</v>
      </c>
      <c r="C199" s="3">
        <v>6</v>
      </c>
      <c r="D199" s="4">
        <v>10</v>
      </c>
      <c r="E199">
        <v>81.5</v>
      </c>
      <c r="F199" s="4">
        <f>Table1[[#This Row],[Column3]]/Table1[[#This Row],[Column4]]*100</f>
        <v>12.269938650306749</v>
      </c>
      <c r="G199">
        <f>Table1[[#This Row],[Column4]]*12.5%</f>
        <v>10.1875</v>
      </c>
      <c r="H199" s="4">
        <f>Table1[[#This Row],[Column3]]-Table1[[#This Row],[Column6]]</f>
        <v>-0.1875</v>
      </c>
    </row>
    <row r="200" spans="1:8" x14ac:dyDescent="0.35">
      <c r="A200" s="45">
        <v>198</v>
      </c>
      <c r="B200" s="3" t="s">
        <v>3</v>
      </c>
      <c r="C200" s="3">
        <v>6</v>
      </c>
      <c r="D200" s="4">
        <v>15</v>
      </c>
      <c r="E200">
        <v>78.5</v>
      </c>
      <c r="F200" s="4">
        <f>Table1[[#This Row],[Column3]]/Table1[[#This Row],[Column4]]*100</f>
        <v>19.108280254777071</v>
      </c>
      <c r="G200">
        <f>Table1[[#This Row],[Column4]]*12.5%</f>
        <v>9.8125</v>
      </c>
      <c r="H200" s="4">
        <f>Table1[[#This Row],[Column3]]-Table1[[#This Row],[Column6]]</f>
        <v>5.1875</v>
      </c>
    </row>
    <row r="201" spans="1:8" x14ac:dyDescent="0.35">
      <c r="A201" s="45">
        <v>199</v>
      </c>
      <c r="B201" s="3" t="s">
        <v>3</v>
      </c>
      <c r="C201" s="3">
        <v>6</v>
      </c>
      <c r="D201" s="4">
        <v>19</v>
      </c>
      <c r="E201">
        <v>78.5</v>
      </c>
      <c r="F201" s="4">
        <f>Table1[[#This Row],[Column3]]/Table1[[#This Row],[Column4]]*100</f>
        <v>24.203821656050955</v>
      </c>
      <c r="G201">
        <f>Table1[[#This Row],[Column4]]*12.5%</f>
        <v>9.8125</v>
      </c>
      <c r="H201" s="4">
        <f>Table1[[#This Row],[Column3]]-Table1[[#This Row],[Column6]]</f>
        <v>9.1875</v>
      </c>
    </row>
    <row r="202" spans="1:8" x14ac:dyDescent="0.35">
      <c r="A202" s="45">
        <v>200</v>
      </c>
      <c r="B202" s="3" t="s">
        <v>3</v>
      </c>
      <c r="C202" s="3">
        <v>6</v>
      </c>
      <c r="D202" s="4">
        <v>15</v>
      </c>
      <c r="E202">
        <v>78.5</v>
      </c>
      <c r="F202" s="4">
        <f>Table1[[#This Row],[Column3]]/Table1[[#This Row],[Column4]]*100</f>
        <v>19.108280254777071</v>
      </c>
      <c r="G202">
        <f>Table1[[#This Row],[Column4]]*12.5%</f>
        <v>9.8125</v>
      </c>
      <c r="H202" s="4">
        <f>Table1[[#This Row],[Column3]]-Table1[[#This Row],[Column6]]</f>
        <v>5.1875</v>
      </c>
    </row>
    <row r="203" spans="1:8" x14ac:dyDescent="0.35">
      <c r="A203" s="45">
        <v>201</v>
      </c>
      <c r="B203" s="3" t="s">
        <v>3</v>
      </c>
      <c r="C203" s="3">
        <v>6</v>
      </c>
      <c r="D203" s="4">
        <v>15</v>
      </c>
      <c r="E203">
        <v>78.5</v>
      </c>
      <c r="F203" s="4">
        <f>Table1[[#This Row],[Column3]]/Table1[[#This Row],[Column4]]*100</f>
        <v>19.108280254777071</v>
      </c>
      <c r="G203">
        <f>Table1[[#This Row],[Column4]]*12.5%</f>
        <v>9.8125</v>
      </c>
      <c r="H203" s="4">
        <f>Table1[[#This Row],[Column3]]-Table1[[#This Row],[Column6]]</f>
        <v>5.1875</v>
      </c>
    </row>
    <row r="204" spans="1:8" x14ac:dyDescent="0.35">
      <c r="A204" s="45">
        <v>202</v>
      </c>
      <c r="B204" s="3" t="s">
        <v>3</v>
      </c>
      <c r="C204" s="3">
        <v>6</v>
      </c>
      <c r="D204" s="4">
        <v>17</v>
      </c>
      <c r="E204">
        <v>78.5</v>
      </c>
      <c r="F204" s="4">
        <f>Table1[[#This Row],[Column3]]/Table1[[#This Row],[Column4]]*100</f>
        <v>21.656050955414013</v>
      </c>
      <c r="G204">
        <f>Table1[[#This Row],[Column4]]*12.5%</f>
        <v>9.8125</v>
      </c>
      <c r="H204" s="4">
        <f>Table1[[#This Row],[Column3]]-Table1[[#This Row],[Column6]]</f>
        <v>7.1875</v>
      </c>
    </row>
    <row r="205" spans="1:8" x14ac:dyDescent="0.35">
      <c r="A205" s="45">
        <v>203</v>
      </c>
      <c r="B205" s="3" t="s">
        <v>3</v>
      </c>
      <c r="C205" s="3">
        <v>6</v>
      </c>
      <c r="D205" s="4">
        <v>14</v>
      </c>
      <c r="E205">
        <v>78.5</v>
      </c>
      <c r="F205" s="4">
        <f>Table1[[#This Row],[Column3]]/Table1[[#This Row],[Column4]]*100</f>
        <v>17.834394904458598</v>
      </c>
      <c r="G205">
        <f>Table1[[#This Row],[Column4]]*12.5%</f>
        <v>9.8125</v>
      </c>
      <c r="H205" s="4">
        <f>Table1[[#This Row],[Column3]]-Table1[[#This Row],[Column6]]</f>
        <v>4.1875</v>
      </c>
    </row>
    <row r="206" spans="1:8" x14ac:dyDescent="0.35">
      <c r="A206" s="45">
        <v>204</v>
      </c>
      <c r="B206" s="3" t="s">
        <v>3</v>
      </c>
      <c r="C206" s="3">
        <v>6</v>
      </c>
      <c r="D206" s="4">
        <v>15</v>
      </c>
      <c r="E206">
        <v>78.5</v>
      </c>
      <c r="F206" s="4">
        <f>Table1[[#This Row],[Column3]]/Table1[[#This Row],[Column4]]*100</f>
        <v>19.108280254777071</v>
      </c>
      <c r="G206">
        <f>Table1[[#This Row],[Column4]]*12.5%</f>
        <v>9.8125</v>
      </c>
      <c r="H206" s="4">
        <f>Table1[[#This Row],[Column3]]-Table1[[#This Row],[Column6]]</f>
        <v>5.1875</v>
      </c>
    </row>
    <row r="207" spans="1:8" x14ac:dyDescent="0.35">
      <c r="A207" s="45">
        <v>205</v>
      </c>
      <c r="B207" s="3" t="s">
        <v>3</v>
      </c>
      <c r="C207" s="3">
        <v>6</v>
      </c>
      <c r="D207" s="4">
        <v>15</v>
      </c>
      <c r="E207">
        <v>78.5</v>
      </c>
      <c r="F207" s="4">
        <f>Table1[[#This Row],[Column3]]/Table1[[#This Row],[Column4]]*100</f>
        <v>19.108280254777071</v>
      </c>
      <c r="G207">
        <f>Table1[[#This Row],[Column4]]*12.5%</f>
        <v>9.8125</v>
      </c>
      <c r="H207" s="4">
        <f>Table1[[#This Row],[Column3]]-Table1[[#This Row],[Column6]]</f>
        <v>5.1875</v>
      </c>
    </row>
    <row r="208" spans="1:8" x14ac:dyDescent="0.35">
      <c r="A208" s="45">
        <v>206</v>
      </c>
      <c r="B208" s="3" t="s">
        <v>3</v>
      </c>
      <c r="C208" s="3">
        <v>6</v>
      </c>
      <c r="D208" s="4">
        <v>16</v>
      </c>
      <c r="E208">
        <v>78.5</v>
      </c>
      <c r="F208" s="4">
        <f>Table1[[#This Row],[Column3]]/Table1[[#This Row],[Column4]]*100</f>
        <v>20.382165605095544</v>
      </c>
      <c r="G208">
        <f>Table1[[#This Row],[Column4]]*12.5%</f>
        <v>9.8125</v>
      </c>
      <c r="H208" s="4">
        <f>Table1[[#This Row],[Column3]]-Table1[[#This Row],[Column6]]</f>
        <v>6.1875</v>
      </c>
    </row>
    <row r="209" spans="1:8" x14ac:dyDescent="0.35">
      <c r="A209" s="45">
        <v>207</v>
      </c>
      <c r="B209" s="3" t="s">
        <v>3</v>
      </c>
      <c r="C209" s="3">
        <v>6</v>
      </c>
      <c r="D209" s="4">
        <v>15</v>
      </c>
      <c r="E209">
        <v>78.5</v>
      </c>
      <c r="F209" s="4">
        <f>Table1[[#This Row],[Column3]]/Table1[[#This Row],[Column4]]*100</f>
        <v>19.108280254777071</v>
      </c>
      <c r="G209">
        <f>Table1[[#This Row],[Column4]]*12.5%</f>
        <v>9.8125</v>
      </c>
      <c r="H209" s="4">
        <f>Table1[[#This Row],[Column3]]-Table1[[#This Row],[Column6]]</f>
        <v>5.1875</v>
      </c>
    </row>
    <row r="210" spans="1:8" x14ac:dyDescent="0.35">
      <c r="A210" s="45">
        <v>208</v>
      </c>
      <c r="B210" s="3" t="s">
        <v>3</v>
      </c>
      <c r="C210" s="3">
        <v>6</v>
      </c>
      <c r="D210" s="4">
        <v>15</v>
      </c>
      <c r="E210">
        <v>78.5</v>
      </c>
      <c r="F210" s="4">
        <f>Table1[[#This Row],[Column3]]/Table1[[#This Row],[Column4]]*100</f>
        <v>19.108280254777071</v>
      </c>
      <c r="G210">
        <f>Table1[[#This Row],[Column4]]*12.5%</f>
        <v>9.8125</v>
      </c>
      <c r="H210" s="4">
        <f>Table1[[#This Row],[Column3]]-Table1[[#This Row],[Column6]]</f>
        <v>5.1875</v>
      </c>
    </row>
    <row r="211" spans="1:8" x14ac:dyDescent="0.35">
      <c r="A211" s="45">
        <v>209</v>
      </c>
      <c r="B211" s="3" t="s">
        <v>2</v>
      </c>
      <c r="C211" s="3">
        <v>6</v>
      </c>
      <c r="D211" s="4">
        <v>19</v>
      </c>
      <c r="E211">
        <v>81.5</v>
      </c>
      <c r="F211" s="4">
        <f>Table1[[#This Row],[Column3]]/Table1[[#This Row],[Column4]]*100</f>
        <v>23.312883435582819</v>
      </c>
      <c r="G211">
        <f>Table1[[#This Row],[Column4]]*12.5%</f>
        <v>10.1875</v>
      </c>
      <c r="H211" s="4">
        <f>Table1[[#This Row],[Column3]]-Table1[[#This Row],[Column6]]</f>
        <v>8.8125</v>
      </c>
    </row>
    <row r="212" spans="1:8" x14ac:dyDescent="0.35">
      <c r="A212" s="45">
        <v>210</v>
      </c>
      <c r="B212" s="3" t="s">
        <v>2</v>
      </c>
      <c r="C212" s="3">
        <v>6</v>
      </c>
      <c r="D212" s="4">
        <v>17</v>
      </c>
      <c r="E212">
        <v>81.5</v>
      </c>
      <c r="F212" s="4">
        <f>Table1[[#This Row],[Column3]]/Table1[[#This Row],[Column4]]*100</f>
        <v>20.858895705521473</v>
      </c>
      <c r="G212">
        <f>Table1[[#This Row],[Column4]]*12.5%</f>
        <v>10.1875</v>
      </c>
      <c r="H212" s="4">
        <f>Table1[[#This Row],[Column3]]-Table1[[#This Row],[Column6]]</f>
        <v>6.8125</v>
      </c>
    </row>
    <row r="213" spans="1:8" x14ac:dyDescent="0.35">
      <c r="A213" s="45">
        <v>211</v>
      </c>
      <c r="B213" s="3" t="s">
        <v>3</v>
      </c>
      <c r="C213" s="3">
        <v>6</v>
      </c>
      <c r="D213" s="4">
        <v>11</v>
      </c>
      <c r="E213">
        <v>78.5</v>
      </c>
      <c r="F213" s="4">
        <f>Table1[[#This Row],[Column3]]/Table1[[#This Row],[Column4]]*100</f>
        <v>14.012738853503185</v>
      </c>
      <c r="G213">
        <f>Table1[[#This Row],[Column4]]*12.5%</f>
        <v>9.8125</v>
      </c>
      <c r="H213" s="4">
        <f>Table1[[#This Row],[Column3]]-Table1[[#This Row],[Column6]]</f>
        <v>1.1875</v>
      </c>
    </row>
    <row r="214" spans="1:8" x14ac:dyDescent="0.35">
      <c r="A214" s="45">
        <v>212</v>
      </c>
      <c r="B214" s="3" t="s">
        <v>2</v>
      </c>
      <c r="C214" s="3">
        <v>6</v>
      </c>
      <c r="D214" s="4">
        <v>17</v>
      </c>
      <c r="E214">
        <v>81.5</v>
      </c>
      <c r="F214" s="4">
        <f>Table1[[#This Row],[Column3]]/Table1[[#This Row],[Column4]]*100</f>
        <v>20.858895705521473</v>
      </c>
      <c r="G214">
        <f>Table1[[#This Row],[Column4]]*12.5%</f>
        <v>10.1875</v>
      </c>
      <c r="H214" s="4">
        <f>Table1[[#This Row],[Column3]]-Table1[[#This Row],[Column6]]</f>
        <v>6.8125</v>
      </c>
    </row>
    <row r="215" spans="1:8" x14ac:dyDescent="0.35">
      <c r="A215" s="45">
        <v>213</v>
      </c>
      <c r="B215" s="3" t="s">
        <v>2</v>
      </c>
      <c r="C215" s="3">
        <v>6</v>
      </c>
      <c r="D215" s="4">
        <v>17</v>
      </c>
      <c r="E215">
        <v>81.5</v>
      </c>
      <c r="F215" s="4">
        <f>Table1[[#This Row],[Column3]]/Table1[[#This Row],[Column4]]*100</f>
        <v>20.858895705521473</v>
      </c>
      <c r="G215">
        <f>Table1[[#This Row],[Column4]]*12.5%</f>
        <v>10.1875</v>
      </c>
      <c r="H215" s="4">
        <f>Table1[[#This Row],[Column3]]-Table1[[#This Row],[Column6]]</f>
        <v>6.8125</v>
      </c>
    </row>
    <row r="216" spans="1:8" x14ac:dyDescent="0.35">
      <c r="A216" s="45">
        <v>214</v>
      </c>
      <c r="B216" s="3" t="s">
        <v>3</v>
      </c>
      <c r="C216" s="3">
        <v>6</v>
      </c>
      <c r="D216" s="4">
        <v>12</v>
      </c>
      <c r="E216">
        <v>78.5</v>
      </c>
      <c r="F216" s="4">
        <f>Table1[[#This Row],[Column3]]/Table1[[#This Row],[Column4]]*100</f>
        <v>15.286624203821656</v>
      </c>
      <c r="G216">
        <f>Table1[[#This Row],[Column4]]*12.5%</f>
        <v>9.8125</v>
      </c>
      <c r="H216" s="4">
        <f>Table1[[#This Row],[Column3]]-Table1[[#This Row],[Column6]]</f>
        <v>2.1875</v>
      </c>
    </row>
    <row r="217" spans="1:8" x14ac:dyDescent="0.35">
      <c r="A217" s="45">
        <v>215</v>
      </c>
      <c r="B217" s="3" t="s">
        <v>3</v>
      </c>
      <c r="C217" s="3">
        <v>6</v>
      </c>
      <c r="D217" s="4">
        <v>18</v>
      </c>
      <c r="E217">
        <v>78.5</v>
      </c>
      <c r="F217" s="4">
        <f>Table1[[#This Row],[Column3]]/Table1[[#This Row],[Column4]]*100</f>
        <v>22.929936305732486</v>
      </c>
      <c r="G217">
        <f>Table1[[#This Row],[Column4]]*12.5%</f>
        <v>9.8125</v>
      </c>
      <c r="H217" s="4">
        <f>Table1[[#This Row],[Column3]]-Table1[[#This Row],[Column6]]</f>
        <v>8.1875</v>
      </c>
    </row>
    <row r="218" spans="1:8" x14ac:dyDescent="0.35">
      <c r="A218" s="45">
        <v>216</v>
      </c>
      <c r="B218" s="3" t="s">
        <v>3</v>
      </c>
      <c r="C218" s="3">
        <v>6</v>
      </c>
      <c r="D218" s="4">
        <v>17</v>
      </c>
      <c r="E218">
        <v>78.5</v>
      </c>
      <c r="F218" s="4">
        <f>Table1[[#This Row],[Column3]]/Table1[[#This Row],[Column4]]*100</f>
        <v>21.656050955414013</v>
      </c>
      <c r="G218">
        <f>Table1[[#This Row],[Column4]]*12.5%</f>
        <v>9.8125</v>
      </c>
      <c r="H218" s="4">
        <f>Table1[[#This Row],[Column3]]-Table1[[#This Row],[Column6]]</f>
        <v>7.1875</v>
      </c>
    </row>
    <row r="219" spans="1:8" x14ac:dyDescent="0.35">
      <c r="A219" s="45">
        <v>217</v>
      </c>
      <c r="B219" s="3" t="s">
        <v>3</v>
      </c>
      <c r="C219" s="3">
        <v>6</v>
      </c>
      <c r="D219" s="4">
        <v>15</v>
      </c>
      <c r="E219">
        <v>78.5</v>
      </c>
      <c r="F219" s="4">
        <f>Table1[[#This Row],[Column3]]/Table1[[#This Row],[Column4]]*100</f>
        <v>19.108280254777071</v>
      </c>
      <c r="G219">
        <f>Table1[[#This Row],[Column4]]*12.5%</f>
        <v>9.8125</v>
      </c>
      <c r="H219" s="4">
        <f>Table1[[#This Row],[Column3]]-Table1[[#This Row],[Column6]]</f>
        <v>5.1875</v>
      </c>
    </row>
    <row r="220" spans="1:8" x14ac:dyDescent="0.35">
      <c r="A220" s="45">
        <v>218</v>
      </c>
      <c r="B220" s="3" t="s">
        <v>2</v>
      </c>
      <c r="C220" s="3">
        <v>6</v>
      </c>
      <c r="D220" s="4">
        <v>17</v>
      </c>
      <c r="E220">
        <v>81.5</v>
      </c>
      <c r="F220" s="4">
        <f>Table1[[#This Row],[Column3]]/Table1[[#This Row],[Column4]]*100</f>
        <v>20.858895705521473</v>
      </c>
      <c r="G220">
        <f>Table1[[#This Row],[Column4]]*12.5%</f>
        <v>10.1875</v>
      </c>
      <c r="H220" s="4">
        <f>Table1[[#This Row],[Column3]]-Table1[[#This Row],[Column6]]</f>
        <v>6.8125</v>
      </c>
    </row>
    <row r="221" spans="1:8" x14ac:dyDescent="0.35">
      <c r="A221" s="45">
        <v>219</v>
      </c>
      <c r="B221" s="3" t="s">
        <v>2</v>
      </c>
      <c r="C221" s="3">
        <v>6</v>
      </c>
      <c r="D221" s="4">
        <v>19</v>
      </c>
      <c r="E221">
        <v>81.5</v>
      </c>
      <c r="F221" s="4">
        <f>Table1[[#This Row],[Column3]]/Table1[[#This Row],[Column4]]*100</f>
        <v>23.312883435582819</v>
      </c>
      <c r="G221">
        <f>Table1[[#This Row],[Column4]]*12.5%</f>
        <v>10.1875</v>
      </c>
      <c r="H221" s="4">
        <f>Table1[[#This Row],[Column3]]-Table1[[#This Row],[Column6]]</f>
        <v>8.8125</v>
      </c>
    </row>
    <row r="222" spans="1:8" x14ac:dyDescent="0.35">
      <c r="A222" s="45">
        <v>220</v>
      </c>
      <c r="B222" s="3" t="s">
        <v>3</v>
      </c>
      <c r="C222" s="3">
        <v>6</v>
      </c>
      <c r="D222" s="4">
        <v>20</v>
      </c>
      <c r="E222">
        <v>78.5</v>
      </c>
      <c r="F222" s="4">
        <f>Table1[[#This Row],[Column3]]/Table1[[#This Row],[Column4]]*100</f>
        <v>25.477707006369428</v>
      </c>
      <c r="G222">
        <f>Table1[[#This Row],[Column4]]*12.5%</f>
        <v>9.8125</v>
      </c>
      <c r="H222" s="4">
        <f>Table1[[#This Row],[Column3]]-Table1[[#This Row],[Column6]]</f>
        <v>10.1875</v>
      </c>
    </row>
    <row r="223" spans="1:8" x14ac:dyDescent="0.35">
      <c r="A223" s="45">
        <v>221</v>
      </c>
      <c r="B223" s="3" t="s">
        <v>2</v>
      </c>
      <c r="C223" s="3">
        <v>6</v>
      </c>
      <c r="D223" s="4">
        <v>18</v>
      </c>
      <c r="E223">
        <v>81.5</v>
      </c>
      <c r="F223" s="4">
        <f>Table1[[#This Row],[Column3]]/Table1[[#This Row],[Column4]]*100</f>
        <v>22.085889570552148</v>
      </c>
      <c r="G223">
        <f>Table1[[#This Row],[Column4]]*12.5%</f>
        <v>10.1875</v>
      </c>
      <c r="H223" s="4">
        <f>Table1[[#This Row],[Column3]]-Table1[[#This Row],[Column6]]</f>
        <v>7.8125</v>
      </c>
    </row>
    <row r="224" spans="1:8" x14ac:dyDescent="0.35">
      <c r="A224" s="45">
        <v>222</v>
      </c>
      <c r="B224" s="3" t="s">
        <v>3</v>
      </c>
      <c r="C224" s="3">
        <v>6</v>
      </c>
      <c r="D224" s="4">
        <v>9</v>
      </c>
      <c r="E224">
        <v>78.5</v>
      </c>
      <c r="F224" s="4">
        <f>Table1[[#This Row],[Column3]]/Table1[[#This Row],[Column4]]*100</f>
        <v>11.464968152866243</v>
      </c>
      <c r="G224">
        <f>Table1[[#This Row],[Column4]]*12.5%</f>
        <v>9.8125</v>
      </c>
      <c r="H224" s="4">
        <f>Table1[[#This Row],[Column3]]-Table1[[#This Row],[Column6]]</f>
        <v>-0.8125</v>
      </c>
    </row>
    <row r="225" spans="1:8" x14ac:dyDescent="0.35">
      <c r="A225" s="45">
        <v>223</v>
      </c>
      <c r="B225" s="3" t="s">
        <v>3</v>
      </c>
      <c r="C225" s="3">
        <v>6</v>
      </c>
      <c r="D225" s="4">
        <v>16</v>
      </c>
      <c r="E225">
        <v>78.5</v>
      </c>
      <c r="F225" s="4">
        <f>Table1[[#This Row],[Column3]]/Table1[[#This Row],[Column4]]*100</f>
        <v>20.382165605095544</v>
      </c>
      <c r="G225">
        <f>Table1[[#This Row],[Column4]]*12.5%</f>
        <v>9.8125</v>
      </c>
      <c r="H225" s="4">
        <f>Table1[[#This Row],[Column3]]-Table1[[#This Row],[Column6]]</f>
        <v>6.1875</v>
      </c>
    </row>
    <row r="226" spans="1:8" x14ac:dyDescent="0.35">
      <c r="A226" s="45">
        <v>224</v>
      </c>
      <c r="B226" s="3" t="s">
        <v>2</v>
      </c>
      <c r="C226" s="3">
        <v>6</v>
      </c>
      <c r="D226" s="4">
        <v>25</v>
      </c>
      <c r="E226">
        <v>81.5</v>
      </c>
      <c r="F226" s="4">
        <f>Table1[[#This Row],[Column3]]/Table1[[#This Row],[Column4]]*100</f>
        <v>30.674846625766872</v>
      </c>
      <c r="G226">
        <f>Table1[[#This Row],[Column4]]*12.5%</f>
        <v>10.1875</v>
      </c>
      <c r="H226" s="4">
        <f>Table1[[#This Row],[Column3]]-Table1[[#This Row],[Column6]]</f>
        <v>14.8125</v>
      </c>
    </row>
    <row r="227" spans="1:8" x14ac:dyDescent="0.35">
      <c r="A227" s="45">
        <v>225</v>
      </c>
      <c r="B227" s="3" t="s">
        <v>3</v>
      </c>
      <c r="C227" s="3">
        <v>6</v>
      </c>
      <c r="D227" s="4">
        <v>14</v>
      </c>
      <c r="E227">
        <v>78.5</v>
      </c>
      <c r="F227" s="4">
        <f>Table1[[#This Row],[Column3]]/Table1[[#This Row],[Column4]]*100</f>
        <v>17.834394904458598</v>
      </c>
      <c r="G227">
        <f>Table1[[#This Row],[Column4]]*12.5%</f>
        <v>9.8125</v>
      </c>
      <c r="H227" s="4">
        <f>Table1[[#This Row],[Column3]]-Table1[[#This Row],[Column6]]</f>
        <v>4.1875</v>
      </c>
    </row>
    <row r="228" spans="1:8" x14ac:dyDescent="0.35">
      <c r="A228" s="45">
        <v>226</v>
      </c>
      <c r="B228" s="3" t="s">
        <v>3</v>
      </c>
      <c r="C228" s="3">
        <v>6</v>
      </c>
      <c r="D228" s="4">
        <v>15</v>
      </c>
      <c r="E228">
        <v>78.5</v>
      </c>
      <c r="F228" s="4">
        <f>Table1[[#This Row],[Column3]]/Table1[[#This Row],[Column4]]*100</f>
        <v>19.108280254777071</v>
      </c>
      <c r="G228">
        <f>Table1[[#This Row],[Column4]]*12.5%</f>
        <v>9.8125</v>
      </c>
      <c r="H228" s="4">
        <f>Table1[[#This Row],[Column3]]-Table1[[#This Row],[Column6]]</f>
        <v>5.1875</v>
      </c>
    </row>
    <row r="229" spans="1:8" x14ac:dyDescent="0.35">
      <c r="A229" s="45">
        <v>227</v>
      </c>
      <c r="B229" s="3" t="s">
        <v>3</v>
      </c>
      <c r="C229" s="3">
        <v>6</v>
      </c>
      <c r="D229" s="4">
        <v>15</v>
      </c>
      <c r="E229">
        <v>78.5</v>
      </c>
      <c r="F229" s="4">
        <f>Table1[[#This Row],[Column3]]/Table1[[#This Row],[Column4]]*100</f>
        <v>19.108280254777071</v>
      </c>
      <c r="G229">
        <f>Table1[[#This Row],[Column4]]*12.5%</f>
        <v>9.8125</v>
      </c>
      <c r="H229" s="4">
        <f>Table1[[#This Row],[Column3]]-Table1[[#This Row],[Column6]]</f>
        <v>5.1875</v>
      </c>
    </row>
    <row r="230" spans="1:8" x14ac:dyDescent="0.35">
      <c r="A230" s="45">
        <v>228</v>
      </c>
      <c r="B230" s="3" t="s">
        <v>3</v>
      </c>
      <c r="C230" s="3">
        <v>6</v>
      </c>
      <c r="D230" s="4">
        <v>11.8</v>
      </c>
      <c r="E230">
        <v>78.5</v>
      </c>
      <c r="F230" s="4">
        <f>Table1[[#This Row],[Column3]]/Table1[[#This Row],[Column4]]*100</f>
        <v>15.031847133757964</v>
      </c>
      <c r="G230">
        <f>Table1[[#This Row],[Column4]]*12.5%</f>
        <v>9.8125</v>
      </c>
      <c r="H230" s="4">
        <f>Table1[[#This Row],[Column3]]-Table1[[#This Row],[Column6]]</f>
        <v>1.9875000000000007</v>
      </c>
    </row>
    <row r="231" spans="1:8" x14ac:dyDescent="0.35">
      <c r="A231" s="45">
        <v>229</v>
      </c>
      <c r="B231" s="3" t="s">
        <v>2</v>
      </c>
      <c r="C231" s="3">
        <v>6</v>
      </c>
      <c r="D231" s="4">
        <v>12.6</v>
      </c>
      <c r="E231">
        <v>81.5</v>
      </c>
      <c r="F231" s="4">
        <f>Table1[[#This Row],[Column3]]/Table1[[#This Row],[Column4]]*100</f>
        <v>15.460122699386503</v>
      </c>
      <c r="G231">
        <f>Table1[[#This Row],[Column4]]*12.5%</f>
        <v>10.1875</v>
      </c>
      <c r="H231" s="4">
        <f>Table1[[#This Row],[Column3]]-Table1[[#This Row],[Column6]]</f>
        <v>2.4124999999999996</v>
      </c>
    </row>
    <row r="232" spans="1:8" x14ac:dyDescent="0.35">
      <c r="A232" s="45">
        <v>230</v>
      </c>
      <c r="B232" s="3" t="s">
        <v>2</v>
      </c>
      <c r="C232" s="3">
        <v>6</v>
      </c>
      <c r="D232" s="4">
        <v>14.8</v>
      </c>
      <c r="E232">
        <v>81.5</v>
      </c>
      <c r="F232" s="4">
        <f>Table1[[#This Row],[Column3]]/Table1[[#This Row],[Column4]]*100</f>
        <v>18.159509202453989</v>
      </c>
      <c r="G232">
        <f>Table1[[#This Row],[Column4]]*12.5%</f>
        <v>10.1875</v>
      </c>
      <c r="H232" s="4">
        <f>Table1[[#This Row],[Column3]]-Table1[[#This Row],[Column6]]</f>
        <v>4.6125000000000007</v>
      </c>
    </row>
    <row r="233" spans="1:8" x14ac:dyDescent="0.35">
      <c r="A233" s="45">
        <v>231</v>
      </c>
      <c r="B233" s="3" t="s">
        <v>2</v>
      </c>
      <c r="C233" s="3">
        <v>6</v>
      </c>
      <c r="D233" s="4">
        <v>14</v>
      </c>
      <c r="E233">
        <v>81.5</v>
      </c>
      <c r="F233" s="4">
        <f>Table1[[#This Row],[Column3]]/Table1[[#This Row],[Column4]]*100</f>
        <v>17.177914110429448</v>
      </c>
      <c r="G233">
        <f>Table1[[#This Row],[Column4]]*12.5%</f>
        <v>10.1875</v>
      </c>
      <c r="H233" s="4">
        <f>Table1[[#This Row],[Column3]]-Table1[[#This Row],[Column6]]</f>
        <v>3.8125</v>
      </c>
    </row>
    <row r="234" spans="1:8" x14ac:dyDescent="0.35">
      <c r="A234" s="45">
        <v>232</v>
      </c>
      <c r="B234" s="3" t="s">
        <v>3</v>
      </c>
      <c r="C234" s="3">
        <v>6</v>
      </c>
      <c r="D234" s="4">
        <v>12</v>
      </c>
      <c r="E234">
        <v>78.5</v>
      </c>
      <c r="F234" s="4">
        <f>Table1[[#This Row],[Column3]]/Table1[[#This Row],[Column4]]*100</f>
        <v>15.286624203821656</v>
      </c>
      <c r="G234">
        <f>Table1[[#This Row],[Column4]]*12.5%</f>
        <v>9.8125</v>
      </c>
      <c r="H234" s="4">
        <f>Table1[[#This Row],[Column3]]-Table1[[#This Row],[Column6]]</f>
        <v>2.1875</v>
      </c>
    </row>
    <row r="235" spans="1:8" x14ac:dyDescent="0.35">
      <c r="A235" s="45">
        <v>233</v>
      </c>
      <c r="B235" s="3" t="s">
        <v>2</v>
      </c>
      <c r="C235" s="3">
        <v>6</v>
      </c>
      <c r="D235" s="4">
        <v>16</v>
      </c>
      <c r="E235">
        <v>81.5</v>
      </c>
      <c r="F235" s="4">
        <f>Table1[[#This Row],[Column3]]/Table1[[#This Row],[Column4]]*100</f>
        <v>19.631901840490798</v>
      </c>
      <c r="G235">
        <f>Table1[[#This Row],[Column4]]*12.5%</f>
        <v>10.1875</v>
      </c>
      <c r="H235" s="4">
        <f>Table1[[#This Row],[Column3]]-Table1[[#This Row],[Column6]]</f>
        <v>5.8125</v>
      </c>
    </row>
    <row r="236" spans="1:8" x14ac:dyDescent="0.35">
      <c r="A236" s="45">
        <v>234</v>
      </c>
      <c r="B236" s="3" t="s">
        <v>2</v>
      </c>
      <c r="C236" s="3">
        <v>6</v>
      </c>
      <c r="D236" s="4">
        <v>13</v>
      </c>
      <c r="E236">
        <v>81.5</v>
      </c>
      <c r="F236" s="4">
        <f>Table1[[#This Row],[Column3]]/Table1[[#This Row],[Column4]]*100</f>
        <v>15.950920245398773</v>
      </c>
      <c r="G236">
        <f>Table1[[#This Row],[Column4]]*12.5%</f>
        <v>10.1875</v>
      </c>
      <c r="H236" s="4">
        <f>Table1[[#This Row],[Column3]]-Table1[[#This Row],[Column6]]</f>
        <v>2.8125</v>
      </c>
    </row>
    <row r="237" spans="1:8" x14ac:dyDescent="0.35">
      <c r="A237" s="45">
        <v>235</v>
      </c>
      <c r="B237" s="3" t="s">
        <v>2</v>
      </c>
      <c r="C237" s="3">
        <v>6</v>
      </c>
      <c r="D237" s="4">
        <v>14</v>
      </c>
      <c r="E237">
        <v>81.5</v>
      </c>
      <c r="F237" s="4">
        <f>Table1[[#This Row],[Column3]]/Table1[[#This Row],[Column4]]*100</f>
        <v>17.177914110429448</v>
      </c>
      <c r="G237">
        <f>Table1[[#This Row],[Column4]]*12.5%</f>
        <v>10.1875</v>
      </c>
      <c r="H237" s="4">
        <f>Table1[[#This Row],[Column3]]-Table1[[#This Row],[Column6]]</f>
        <v>3.8125</v>
      </c>
    </row>
    <row r="238" spans="1:8" x14ac:dyDescent="0.35">
      <c r="A238" s="45">
        <v>236</v>
      </c>
      <c r="B238" s="3" t="s">
        <v>2</v>
      </c>
      <c r="C238" s="3">
        <v>6</v>
      </c>
      <c r="D238" s="4">
        <v>13</v>
      </c>
      <c r="E238">
        <v>81.5</v>
      </c>
      <c r="F238" s="4">
        <f>Table1[[#This Row],[Column3]]/Table1[[#This Row],[Column4]]*100</f>
        <v>15.950920245398773</v>
      </c>
      <c r="G238">
        <f>Table1[[#This Row],[Column4]]*12.5%</f>
        <v>10.1875</v>
      </c>
      <c r="H238" s="4">
        <f>Table1[[#This Row],[Column3]]-Table1[[#This Row],[Column6]]</f>
        <v>2.8125</v>
      </c>
    </row>
    <row r="239" spans="1:8" x14ac:dyDescent="0.35">
      <c r="A239" s="45">
        <v>237</v>
      </c>
      <c r="B239" s="3" t="s">
        <v>3</v>
      </c>
      <c r="C239" s="3">
        <v>6</v>
      </c>
      <c r="D239" s="4">
        <v>12</v>
      </c>
      <c r="E239">
        <v>78.5</v>
      </c>
      <c r="F239" s="4">
        <f>Table1[[#This Row],[Column3]]/Table1[[#This Row],[Column4]]*100</f>
        <v>15.286624203821656</v>
      </c>
      <c r="G239">
        <f>Table1[[#This Row],[Column4]]*12.5%</f>
        <v>9.8125</v>
      </c>
      <c r="H239" s="4">
        <f>Table1[[#This Row],[Column3]]-Table1[[#This Row],[Column6]]</f>
        <v>2.1875</v>
      </c>
    </row>
    <row r="240" spans="1:8" x14ac:dyDescent="0.35">
      <c r="A240" s="45">
        <v>238</v>
      </c>
      <c r="B240" s="3" t="s">
        <v>2</v>
      </c>
      <c r="C240" s="3">
        <v>6</v>
      </c>
      <c r="D240" s="4">
        <v>15</v>
      </c>
      <c r="E240">
        <v>81.5</v>
      </c>
      <c r="F240" s="4">
        <f>Table1[[#This Row],[Column3]]/Table1[[#This Row],[Column4]]*100</f>
        <v>18.404907975460123</v>
      </c>
      <c r="G240">
        <f>Table1[[#This Row],[Column4]]*12.5%</f>
        <v>10.1875</v>
      </c>
      <c r="H240" s="4">
        <f>Table1[[#This Row],[Column3]]-Table1[[#This Row],[Column6]]</f>
        <v>4.8125</v>
      </c>
    </row>
    <row r="241" spans="1:8" x14ac:dyDescent="0.35">
      <c r="A241" s="45">
        <v>239</v>
      </c>
      <c r="B241" s="3" t="s">
        <v>2</v>
      </c>
      <c r="C241" s="3">
        <v>6</v>
      </c>
      <c r="D241" s="4">
        <v>18</v>
      </c>
      <c r="E241">
        <v>81.5</v>
      </c>
      <c r="F241" s="4">
        <f>Table1[[#This Row],[Column3]]/Table1[[#This Row],[Column4]]*100</f>
        <v>22.085889570552148</v>
      </c>
      <c r="G241">
        <f>Table1[[#This Row],[Column4]]*12.5%</f>
        <v>10.1875</v>
      </c>
      <c r="H241" s="4">
        <f>Table1[[#This Row],[Column3]]-Table1[[#This Row],[Column6]]</f>
        <v>7.8125</v>
      </c>
    </row>
    <row r="242" spans="1:8" x14ac:dyDescent="0.35">
      <c r="A242" s="45">
        <v>240</v>
      </c>
      <c r="B242" s="3" t="s">
        <v>2</v>
      </c>
      <c r="C242" s="3">
        <v>6</v>
      </c>
      <c r="D242" s="4">
        <v>20</v>
      </c>
      <c r="E242">
        <v>81.5</v>
      </c>
      <c r="F242" s="4">
        <f>Table1[[#This Row],[Column3]]/Table1[[#This Row],[Column4]]*100</f>
        <v>24.539877300613497</v>
      </c>
      <c r="G242">
        <f>Table1[[#This Row],[Column4]]*12.5%</f>
        <v>10.1875</v>
      </c>
      <c r="H242" s="4">
        <f>Table1[[#This Row],[Column3]]-Table1[[#This Row],[Column6]]</f>
        <v>9.8125</v>
      </c>
    </row>
    <row r="243" spans="1:8" x14ac:dyDescent="0.35">
      <c r="A243" s="45">
        <v>241</v>
      </c>
      <c r="B243" s="3" t="s">
        <v>3</v>
      </c>
      <c r="C243" s="3">
        <v>6</v>
      </c>
      <c r="D243" s="4">
        <v>16</v>
      </c>
      <c r="E243">
        <v>78.5</v>
      </c>
      <c r="F243" s="4">
        <f>Table1[[#This Row],[Column3]]/Table1[[#This Row],[Column4]]*100</f>
        <v>20.382165605095544</v>
      </c>
      <c r="G243">
        <f>Table1[[#This Row],[Column4]]*12.5%</f>
        <v>9.8125</v>
      </c>
      <c r="H243" s="4">
        <f>Table1[[#This Row],[Column3]]-Table1[[#This Row],[Column6]]</f>
        <v>6.1875</v>
      </c>
    </row>
    <row r="244" spans="1:8" x14ac:dyDescent="0.35">
      <c r="A244" s="45">
        <v>242</v>
      </c>
      <c r="B244" s="3" t="s">
        <v>2</v>
      </c>
      <c r="C244" s="3">
        <v>6</v>
      </c>
      <c r="D244" s="4">
        <v>18</v>
      </c>
      <c r="E244">
        <v>81.5</v>
      </c>
      <c r="F244" s="4">
        <f>Table1[[#This Row],[Column3]]/Table1[[#This Row],[Column4]]*100</f>
        <v>22.085889570552148</v>
      </c>
      <c r="G244">
        <f>Table1[[#This Row],[Column4]]*12.5%</f>
        <v>10.1875</v>
      </c>
      <c r="H244" s="4">
        <f>Table1[[#This Row],[Column3]]-Table1[[#This Row],[Column6]]</f>
        <v>7.8125</v>
      </c>
    </row>
    <row r="245" spans="1:8" x14ac:dyDescent="0.35">
      <c r="A245" s="45">
        <v>243</v>
      </c>
      <c r="B245" s="3" t="s">
        <v>3</v>
      </c>
      <c r="C245" s="3">
        <v>6</v>
      </c>
      <c r="D245" s="4">
        <v>14</v>
      </c>
      <c r="E245">
        <v>78.5</v>
      </c>
      <c r="F245" s="4">
        <f>Table1[[#This Row],[Column3]]/Table1[[#This Row],[Column4]]*100</f>
        <v>17.834394904458598</v>
      </c>
      <c r="G245">
        <f>Table1[[#This Row],[Column4]]*12.5%</f>
        <v>9.8125</v>
      </c>
      <c r="H245" s="4">
        <f>Table1[[#This Row],[Column3]]-Table1[[#This Row],[Column6]]</f>
        <v>4.1875</v>
      </c>
    </row>
    <row r="246" spans="1:8" x14ac:dyDescent="0.35">
      <c r="A246" s="45">
        <v>244</v>
      </c>
      <c r="B246" s="3" t="s">
        <v>3</v>
      </c>
      <c r="C246" s="3">
        <v>6</v>
      </c>
      <c r="D246" s="4">
        <v>16</v>
      </c>
      <c r="E246">
        <v>78.5</v>
      </c>
      <c r="F246" s="4">
        <f>Table1[[#This Row],[Column3]]/Table1[[#This Row],[Column4]]*100</f>
        <v>20.382165605095544</v>
      </c>
      <c r="G246">
        <f>Table1[[#This Row],[Column4]]*12.5%</f>
        <v>9.8125</v>
      </c>
      <c r="H246" s="4">
        <f>Table1[[#This Row],[Column3]]-Table1[[#This Row],[Column6]]</f>
        <v>6.1875</v>
      </c>
    </row>
    <row r="247" spans="1:8" x14ac:dyDescent="0.35">
      <c r="A247" s="45">
        <v>245</v>
      </c>
      <c r="B247" s="3" t="s">
        <v>3</v>
      </c>
      <c r="C247" s="3">
        <v>6</v>
      </c>
      <c r="D247" s="4">
        <v>16</v>
      </c>
      <c r="E247">
        <v>78.5</v>
      </c>
      <c r="F247" s="4">
        <f>Table1[[#This Row],[Column3]]/Table1[[#This Row],[Column4]]*100</f>
        <v>20.382165605095544</v>
      </c>
      <c r="G247">
        <f>Table1[[#This Row],[Column4]]*12.5%</f>
        <v>9.8125</v>
      </c>
      <c r="H247" s="4">
        <f>Table1[[#This Row],[Column3]]-Table1[[#This Row],[Column6]]</f>
        <v>6.1875</v>
      </c>
    </row>
    <row r="248" spans="1:8" x14ac:dyDescent="0.35">
      <c r="A248" s="45">
        <v>246</v>
      </c>
      <c r="B248" s="3" t="s">
        <v>3</v>
      </c>
      <c r="C248" s="3">
        <v>6</v>
      </c>
      <c r="D248" s="4">
        <v>18</v>
      </c>
      <c r="E248">
        <v>78.5</v>
      </c>
      <c r="F248" s="4">
        <f>Table1[[#This Row],[Column3]]/Table1[[#This Row],[Column4]]*100</f>
        <v>22.929936305732486</v>
      </c>
      <c r="G248">
        <f>Table1[[#This Row],[Column4]]*12.5%</f>
        <v>9.8125</v>
      </c>
      <c r="H248" s="4">
        <f>Table1[[#This Row],[Column3]]-Table1[[#This Row],[Column6]]</f>
        <v>8.1875</v>
      </c>
    </row>
    <row r="249" spans="1:8" x14ac:dyDescent="0.35">
      <c r="A249" s="45">
        <v>247</v>
      </c>
      <c r="B249" s="3" t="s">
        <v>3</v>
      </c>
      <c r="C249" s="3">
        <v>6</v>
      </c>
      <c r="D249" s="4">
        <v>14</v>
      </c>
      <c r="E249">
        <v>78.5</v>
      </c>
      <c r="F249" s="4">
        <f>Table1[[#This Row],[Column3]]/Table1[[#This Row],[Column4]]*100</f>
        <v>17.834394904458598</v>
      </c>
      <c r="G249">
        <f>Table1[[#This Row],[Column4]]*12.5%</f>
        <v>9.8125</v>
      </c>
      <c r="H249" s="4">
        <f>Table1[[#This Row],[Column3]]-Table1[[#This Row],[Column6]]</f>
        <v>4.1875</v>
      </c>
    </row>
    <row r="250" spans="1:8" x14ac:dyDescent="0.35">
      <c r="A250" s="45">
        <v>248</v>
      </c>
      <c r="B250" s="3" t="s">
        <v>3</v>
      </c>
      <c r="C250" s="3">
        <v>6</v>
      </c>
      <c r="D250" s="4">
        <v>20</v>
      </c>
      <c r="E250">
        <v>78.5</v>
      </c>
      <c r="F250" s="4">
        <f>Table1[[#This Row],[Column3]]/Table1[[#This Row],[Column4]]*100</f>
        <v>25.477707006369428</v>
      </c>
      <c r="G250">
        <f>Table1[[#This Row],[Column4]]*12.5%</f>
        <v>9.8125</v>
      </c>
      <c r="H250" s="4">
        <f>Table1[[#This Row],[Column3]]-Table1[[#This Row],[Column6]]</f>
        <v>10.1875</v>
      </c>
    </row>
    <row r="251" spans="1:8" x14ac:dyDescent="0.35">
      <c r="A251" s="45">
        <v>249</v>
      </c>
      <c r="B251" s="3" t="s">
        <v>3</v>
      </c>
      <c r="C251" s="3">
        <v>6</v>
      </c>
      <c r="D251" s="4">
        <v>18</v>
      </c>
      <c r="E251">
        <v>78.5</v>
      </c>
      <c r="F251" s="4">
        <f>Table1[[#This Row],[Column3]]/Table1[[#This Row],[Column4]]*100</f>
        <v>22.929936305732486</v>
      </c>
      <c r="G251">
        <f>Table1[[#This Row],[Column4]]*12.5%</f>
        <v>9.8125</v>
      </c>
      <c r="H251" s="4">
        <f>Table1[[#This Row],[Column3]]-Table1[[#This Row],[Column6]]</f>
        <v>8.1875</v>
      </c>
    </row>
    <row r="252" spans="1:8" x14ac:dyDescent="0.35">
      <c r="A252" s="45">
        <v>250</v>
      </c>
      <c r="B252" s="3" t="s">
        <v>2</v>
      </c>
      <c r="C252" s="3">
        <v>6</v>
      </c>
      <c r="D252" s="4">
        <v>20</v>
      </c>
      <c r="E252">
        <v>81.5</v>
      </c>
      <c r="F252" s="4">
        <f>Table1[[#This Row],[Column3]]/Table1[[#This Row],[Column4]]*100</f>
        <v>24.539877300613497</v>
      </c>
      <c r="G252">
        <f>Table1[[#This Row],[Column4]]*12.5%</f>
        <v>10.1875</v>
      </c>
      <c r="H252" s="4">
        <f>Table1[[#This Row],[Column3]]-Table1[[#This Row],[Column6]]</f>
        <v>9.8125</v>
      </c>
    </row>
    <row r="253" spans="1:8" x14ac:dyDescent="0.35">
      <c r="A253" s="45">
        <v>251</v>
      </c>
      <c r="B253" s="3" t="s">
        <v>2</v>
      </c>
      <c r="C253" s="3">
        <v>6</v>
      </c>
      <c r="D253" s="4">
        <v>16</v>
      </c>
      <c r="E253">
        <v>81.5</v>
      </c>
      <c r="F253" s="4">
        <f>Table1[[#This Row],[Column3]]/Table1[[#This Row],[Column4]]*100</f>
        <v>19.631901840490798</v>
      </c>
      <c r="G253">
        <f>Table1[[#This Row],[Column4]]*12.5%</f>
        <v>10.1875</v>
      </c>
      <c r="H253" s="4">
        <f>Table1[[#This Row],[Column3]]-Table1[[#This Row],[Column6]]</f>
        <v>5.8125</v>
      </c>
    </row>
    <row r="254" spans="1:8" x14ac:dyDescent="0.35">
      <c r="A254" s="45">
        <v>252</v>
      </c>
      <c r="B254" s="3" t="s">
        <v>2</v>
      </c>
      <c r="C254" s="3">
        <v>6</v>
      </c>
      <c r="D254" s="4">
        <v>16</v>
      </c>
      <c r="E254">
        <v>81.5</v>
      </c>
      <c r="F254" s="4">
        <f>Table1[[#This Row],[Column3]]/Table1[[#This Row],[Column4]]*100</f>
        <v>19.631901840490798</v>
      </c>
      <c r="G254">
        <f>Table1[[#This Row],[Column4]]*12.5%</f>
        <v>10.1875</v>
      </c>
      <c r="H254" s="4">
        <f>Table1[[#This Row],[Column3]]-Table1[[#This Row],[Column6]]</f>
        <v>5.8125</v>
      </c>
    </row>
    <row r="255" spans="1:8" x14ac:dyDescent="0.35">
      <c r="A255" s="45">
        <v>253</v>
      </c>
      <c r="B255" s="3" t="s">
        <v>3</v>
      </c>
      <c r="C255" s="3">
        <v>6</v>
      </c>
      <c r="D255" s="4">
        <v>18</v>
      </c>
      <c r="E255">
        <v>78.5</v>
      </c>
      <c r="F255" s="4">
        <f>Table1[[#This Row],[Column3]]/Table1[[#This Row],[Column4]]*100</f>
        <v>22.929936305732486</v>
      </c>
      <c r="G255">
        <f>Table1[[#This Row],[Column4]]*12.5%</f>
        <v>9.8125</v>
      </c>
      <c r="H255" s="4">
        <f>Table1[[#This Row],[Column3]]-Table1[[#This Row],[Column6]]</f>
        <v>8.1875</v>
      </c>
    </row>
    <row r="256" spans="1:8" x14ac:dyDescent="0.35">
      <c r="A256" s="45">
        <v>254</v>
      </c>
      <c r="B256" s="3" t="s">
        <v>3</v>
      </c>
      <c r="C256" s="3">
        <v>6</v>
      </c>
      <c r="D256" s="4">
        <v>16</v>
      </c>
      <c r="E256">
        <v>78.5</v>
      </c>
      <c r="F256" s="4">
        <f>Table1[[#This Row],[Column3]]/Table1[[#This Row],[Column4]]*100</f>
        <v>20.382165605095544</v>
      </c>
      <c r="G256">
        <f>Table1[[#This Row],[Column4]]*12.5%</f>
        <v>9.8125</v>
      </c>
      <c r="H256" s="4">
        <f>Table1[[#This Row],[Column3]]-Table1[[#This Row],[Column6]]</f>
        <v>6.1875</v>
      </c>
    </row>
    <row r="257" spans="1:8" x14ac:dyDescent="0.35">
      <c r="A257" s="45">
        <v>255</v>
      </c>
      <c r="B257" s="3" t="s">
        <v>3</v>
      </c>
      <c r="C257" s="3">
        <v>6</v>
      </c>
      <c r="D257" s="4">
        <v>20</v>
      </c>
      <c r="E257">
        <v>78.5</v>
      </c>
      <c r="F257" s="4">
        <f>Table1[[#This Row],[Column3]]/Table1[[#This Row],[Column4]]*100</f>
        <v>25.477707006369428</v>
      </c>
      <c r="G257">
        <f>Table1[[#This Row],[Column4]]*12.5%</f>
        <v>9.8125</v>
      </c>
      <c r="H257" s="4">
        <f>Table1[[#This Row],[Column3]]-Table1[[#This Row],[Column6]]</f>
        <v>10.1875</v>
      </c>
    </row>
    <row r="258" spans="1:8" x14ac:dyDescent="0.35">
      <c r="A258" s="45">
        <v>256</v>
      </c>
      <c r="B258" s="3" t="s">
        <v>2</v>
      </c>
      <c r="C258" s="3">
        <v>6</v>
      </c>
      <c r="D258" s="4">
        <v>16</v>
      </c>
      <c r="E258">
        <v>81.5</v>
      </c>
      <c r="F258" s="4">
        <f>Table1[[#This Row],[Column3]]/Table1[[#This Row],[Column4]]*100</f>
        <v>19.631901840490798</v>
      </c>
      <c r="G258">
        <f>Table1[[#This Row],[Column4]]*12.5%</f>
        <v>10.1875</v>
      </c>
      <c r="H258" s="4">
        <f>Table1[[#This Row],[Column3]]-Table1[[#This Row],[Column6]]</f>
        <v>5.8125</v>
      </c>
    </row>
    <row r="259" spans="1:8" x14ac:dyDescent="0.35">
      <c r="A259" s="45">
        <v>257</v>
      </c>
      <c r="B259" s="3" t="s">
        <v>2</v>
      </c>
      <c r="C259" s="3">
        <v>6</v>
      </c>
      <c r="D259" s="4">
        <v>20</v>
      </c>
      <c r="E259">
        <v>81.5</v>
      </c>
      <c r="F259" s="4">
        <f>Table1[[#This Row],[Column3]]/Table1[[#This Row],[Column4]]*100</f>
        <v>24.539877300613497</v>
      </c>
      <c r="G259">
        <f>Table1[[#This Row],[Column4]]*12.5%</f>
        <v>10.1875</v>
      </c>
      <c r="H259" s="4">
        <f>Table1[[#This Row],[Column3]]-Table1[[#This Row],[Column6]]</f>
        <v>9.8125</v>
      </c>
    </row>
    <row r="260" spans="1:8" x14ac:dyDescent="0.35">
      <c r="A260" s="45">
        <v>258</v>
      </c>
      <c r="B260" s="3" t="s">
        <v>2</v>
      </c>
      <c r="C260" s="3">
        <v>6</v>
      </c>
      <c r="D260" s="4">
        <v>18.2</v>
      </c>
      <c r="E260">
        <v>81.5</v>
      </c>
      <c r="F260" s="4">
        <f>Table1[[#This Row],[Column3]]/Table1[[#This Row],[Column4]]*100</f>
        <v>22.331288343558281</v>
      </c>
      <c r="G260">
        <f>Table1[[#This Row],[Column4]]*12.5%</f>
        <v>10.1875</v>
      </c>
      <c r="H260" s="4">
        <f>Table1[[#This Row],[Column3]]-Table1[[#This Row],[Column6]]</f>
        <v>8.0124999999999993</v>
      </c>
    </row>
    <row r="261" spans="1:8" x14ac:dyDescent="0.35">
      <c r="A261" s="45">
        <v>259</v>
      </c>
      <c r="B261" s="3" t="s">
        <v>3</v>
      </c>
      <c r="C261" s="3">
        <v>6</v>
      </c>
      <c r="D261" s="4">
        <v>15</v>
      </c>
      <c r="E261">
        <v>78.5</v>
      </c>
      <c r="F261" s="4">
        <f>Table1[[#This Row],[Column3]]/Table1[[#This Row],[Column4]]*100</f>
        <v>19.108280254777071</v>
      </c>
      <c r="G261">
        <f>Table1[[#This Row],[Column4]]*12.5%</f>
        <v>9.8125</v>
      </c>
      <c r="H261" s="4">
        <f>Table1[[#This Row],[Column3]]-Table1[[#This Row],[Column6]]</f>
        <v>5.1875</v>
      </c>
    </row>
    <row r="262" spans="1:8" x14ac:dyDescent="0.35">
      <c r="A262" s="45">
        <v>260</v>
      </c>
      <c r="B262" s="3" t="s">
        <v>3</v>
      </c>
      <c r="C262" s="3">
        <v>6</v>
      </c>
      <c r="D262" s="4">
        <v>17</v>
      </c>
      <c r="E262">
        <v>78.5</v>
      </c>
      <c r="F262" s="4">
        <f>Table1[[#This Row],[Column3]]/Table1[[#This Row],[Column4]]*100</f>
        <v>21.656050955414013</v>
      </c>
      <c r="G262">
        <f>Table1[[#This Row],[Column4]]*12.5%</f>
        <v>9.8125</v>
      </c>
      <c r="H262" s="4">
        <f>Table1[[#This Row],[Column3]]-Table1[[#This Row],[Column6]]</f>
        <v>7.1875</v>
      </c>
    </row>
    <row r="263" spans="1:8" x14ac:dyDescent="0.35">
      <c r="A263" s="45">
        <v>261</v>
      </c>
      <c r="B263" s="3" t="s">
        <v>3</v>
      </c>
      <c r="C263" s="3">
        <v>6</v>
      </c>
      <c r="D263" s="4">
        <v>12.6</v>
      </c>
      <c r="E263">
        <v>78.5</v>
      </c>
      <c r="F263" s="4">
        <f>Table1[[#This Row],[Column3]]/Table1[[#This Row],[Column4]]*100</f>
        <v>16.050955414012737</v>
      </c>
      <c r="G263">
        <f>Table1[[#This Row],[Column4]]*12.5%</f>
        <v>9.8125</v>
      </c>
      <c r="H263" s="4">
        <f>Table1[[#This Row],[Column3]]-Table1[[#This Row],[Column6]]</f>
        <v>2.7874999999999996</v>
      </c>
    </row>
    <row r="264" spans="1:8" x14ac:dyDescent="0.35">
      <c r="A264" s="45">
        <v>262</v>
      </c>
      <c r="B264" s="3" t="s">
        <v>3</v>
      </c>
      <c r="C264" s="3">
        <v>6</v>
      </c>
      <c r="D264" s="4">
        <v>12.2</v>
      </c>
      <c r="E264">
        <v>78.5</v>
      </c>
      <c r="F264" s="4">
        <f>Table1[[#This Row],[Column3]]/Table1[[#This Row],[Column4]]*100</f>
        <v>15.54140127388535</v>
      </c>
      <c r="G264">
        <f>Table1[[#This Row],[Column4]]*12.5%</f>
        <v>9.8125</v>
      </c>
      <c r="H264" s="4">
        <f>Table1[[#This Row],[Column3]]-Table1[[#This Row],[Column6]]</f>
        <v>2.3874999999999993</v>
      </c>
    </row>
    <row r="265" spans="1:8" x14ac:dyDescent="0.35">
      <c r="A265" s="45">
        <v>263</v>
      </c>
      <c r="B265" s="3" t="s">
        <v>2</v>
      </c>
      <c r="C265" s="3">
        <v>6</v>
      </c>
      <c r="D265" s="4">
        <v>14.2</v>
      </c>
      <c r="E265">
        <v>81.5</v>
      </c>
      <c r="F265" s="4">
        <f>Table1[[#This Row],[Column3]]/Table1[[#This Row],[Column4]]*100</f>
        <v>17.423312883435582</v>
      </c>
      <c r="G265">
        <f>Table1[[#This Row],[Column4]]*12.5%</f>
        <v>10.1875</v>
      </c>
      <c r="H265" s="4">
        <f>Table1[[#This Row],[Column3]]-Table1[[#This Row],[Column6]]</f>
        <v>4.0124999999999993</v>
      </c>
    </row>
    <row r="266" spans="1:8" x14ac:dyDescent="0.35">
      <c r="A266" s="45">
        <v>264</v>
      </c>
      <c r="B266" s="3" t="s">
        <v>3</v>
      </c>
      <c r="C266" s="3">
        <v>6</v>
      </c>
      <c r="D266" s="4">
        <v>16.8</v>
      </c>
      <c r="E266">
        <v>78.5</v>
      </c>
      <c r="F266" s="4">
        <f>Table1[[#This Row],[Column3]]/Table1[[#This Row],[Column4]]*100</f>
        <v>21.401273885350321</v>
      </c>
      <c r="G266">
        <f>Table1[[#This Row],[Column4]]*12.5%</f>
        <v>9.8125</v>
      </c>
      <c r="H266" s="4">
        <f>Table1[[#This Row],[Column3]]-Table1[[#This Row],[Column6]]</f>
        <v>6.9875000000000007</v>
      </c>
    </row>
    <row r="267" spans="1:8" x14ac:dyDescent="0.35">
      <c r="A267" s="45">
        <v>265</v>
      </c>
      <c r="B267" s="3" t="s">
        <v>2</v>
      </c>
      <c r="C267" s="3">
        <v>6</v>
      </c>
      <c r="D267" s="4">
        <v>16</v>
      </c>
      <c r="E267">
        <v>81.5</v>
      </c>
      <c r="F267" s="4">
        <f>Table1[[#This Row],[Column3]]/Table1[[#This Row],[Column4]]*100</f>
        <v>19.631901840490798</v>
      </c>
      <c r="G267">
        <f>Table1[[#This Row],[Column4]]*12.5%</f>
        <v>10.1875</v>
      </c>
      <c r="H267" s="4">
        <f>Table1[[#This Row],[Column3]]-Table1[[#This Row],[Column6]]</f>
        <v>5.8125</v>
      </c>
    </row>
    <row r="268" spans="1:8" x14ac:dyDescent="0.35">
      <c r="A268" s="45">
        <v>266</v>
      </c>
      <c r="B268" s="3" t="s">
        <v>3</v>
      </c>
      <c r="C268" s="3">
        <v>6</v>
      </c>
      <c r="D268" s="4">
        <v>13</v>
      </c>
      <c r="E268">
        <v>78.5</v>
      </c>
      <c r="F268" s="4">
        <f>Table1[[#This Row],[Column3]]/Table1[[#This Row],[Column4]]*100</f>
        <v>16.560509554140125</v>
      </c>
      <c r="G268">
        <f>Table1[[#This Row],[Column4]]*12.5%</f>
        <v>9.8125</v>
      </c>
      <c r="H268" s="4">
        <f>Table1[[#This Row],[Column3]]-Table1[[#This Row],[Column6]]</f>
        <v>3.1875</v>
      </c>
    </row>
    <row r="269" spans="1:8" x14ac:dyDescent="0.35">
      <c r="A269" s="45">
        <v>267</v>
      </c>
      <c r="B269" s="3" t="s">
        <v>2</v>
      </c>
      <c r="C269" s="3">
        <v>6</v>
      </c>
      <c r="D269" s="4">
        <v>14</v>
      </c>
      <c r="E269">
        <v>81.5</v>
      </c>
      <c r="F269" s="4">
        <f>Table1[[#This Row],[Column3]]/Table1[[#This Row],[Column4]]*100</f>
        <v>17.177914110429448</v>
      </c>
      <c r="G269">
        <f>Table1[[#This Row],[Column4]]*12.5%</f>
        <v>10.1875</v>
      </c>
      <c r="H269" s="4">
        <f>Table1[[#This Row],[Column3]]-Table1[[#This Row],[Column6]]</f>
        <v>3.8125</v>
      </c>
    </row>
    <row r="270" spans="1:8" x14ac:dyDescent="0.35">
      <c r="A270" s="45">
        <v>268</v>
      </c>
      <c r="B270" s="3" t="s">
        <v>2</v>
      </c>
      <c r="C270" s="3">
        <v>6</v>
      </c>
      <c r="D270" s="4">
        <v>17</v>
      </c>
      <c r="E270">
        <v>81.5</v>
      </c>
      <c r="F270" s="4">
        <f>Table1[[#This Row],[Column3]]/Table1[[#This Row],[Column4]]*100</f>
        <v>20.858895705521473</v>
      </c>
      <c r="G270">
        <f>Table1[[#This Row],[Column4]]*12.5%</f>
        <v>10.1875</v>
      </c>
      <c r="H270" s="4">
        <f>Table1[[#This Row],[Column3]]-Table1[[#This Row],[Column6]]</f>
        <v>6.8125</v>
      </c>
    </row>
    <row r="271" spans="1:8" x14ac:dyDescent="0.35">
      <c r="A271" s="45">
        <v>269</v>
      </c>
      <c r="B271" s="3" t="s">
        <v>3</v>
      </c>
      <c r="C271" s="3">
        <v>6</v>
      </c>
      <c r="D271" s="4">
        <v>18</v>
      </c>
      <c r="E271">
        <v>78.5</v>
      </c>
      <c r="F271" s="4">
        <f>Table1[[#This Row],[Column3]]/Table1[[#This Row],[Column4]]*100</f>
        <v>22.929936305732486</v>
      </c>
      <c r="G271">
        <f>Table1[[#This Row],[Column4]]*12.5%</f>
        <v>9.8125</v>
      </c>
      <c r="H271" s="4">
        <f>Table1[[#This Row],[Column3]]-Table1[[#This Row],[Column6]]</f>
        <v>8.1875</v>
      </c>
    </row>
    <row r="272" spans="1:8" x14ac:dyDescent="0.35">
      <c r="A272" s="45">
        <v>270</v>
      </c>
      <c r="B272" s="3" t="s">
        <v>2</v>
      </c>
      <c r="C272" s="3">
        <v>6</v>
      </c>
      <c r="D272" s="4">
        <v>16</v>
      </c>
      <c r="E272">
        <v>81.5</v>
      </c>
      <c r="F272" s="4">
        <f>Table1[[#This Row],[Column3]]/Table1[[#This Row],[Column4]]*100</f>
        <v>19.631901840490798</v>
      </c>
      <c r="G272">
        <f>Table1[[#This Row],[Column4]]*12.5%</f>
        <v>10.1875</v>
      </c>
      <c r="H272" s="4">
        <f>Table1[[#This Row],[Column3]]-Table1[[#This Row],[Column6]]</f>
        <v>5.8125</v>
      </c>
    </row>
    <row r="273" spans="1:15" x14ac:dyDescent="0.35">
      <c r="A273" s="45">
        <v>271</v>
      </c>
      <c r="B273" s="3" t="s">
        <v>3</v>
      </c>
      <c r="C273" s="3">
        <v>6</v>
      </c>
      <c r="D273" s="4">
        <v>18</v>
      </c>
      <c r="E273">
        <v>78.5</v>
      </c>
      <c r="F273" s="4">
        <f>Table1[[#This Row],[Column3]]/Table1[[#This Row],[Column4]]*100</f>
        <v>22.929936305732486</v>
      </c>
      <c r="G273">
        <f>Table1[[#This Row],[Column4]]*12.5%</f>
        <v>9.8125</v>
      </c>
      <c r="H273" s="4">
        <f>Table1[[#This Row],[Column3]]-Table1[[#This Row],[Column6]]</f>
        <v>8.1875</v>
      </c>
    </row>
    <row r="274" spans="1:15" x14ac:dyDescent="0.35">
      <c r="A274" s="45">
        <v>272</v>
      </c>
      <c r="B274" s="34" t="s">
        <v>3</v>
      </c>
      <c r="C274" s="34">
        <v>6</v>
      </c>
      <c r="D274" s="4">
        <v>12.2</v>
      </c>
      <c r="E274">
        <v>78.5</v>
      </c>
      <c r="F274" s="4">
        <f>Table1[[#This Row],[Column3]]/Table1[[#This Row],[Column4]]*100</f>
        <v>15.54140127388535</v>
      </c>
      <c r="G274">
        <f>Table1[[#This Row],[Column4]]*12.5%</f>
        <v>9.8125</v>
      </c>
      <c r="H274" s="4">
        <f>Table1[[#This Row],[Column3]]-Table1[[#This Row],[Column6]]</f>
        <v>2.3874999999999993</v>
      </c>
    </row>
    <row r="275" spans="1:15" x14ac:dyDescent="0.35">
      <c r="A275" s="19"/>
      <c r="B275" s="19"/>
      <c r="C275" s="19"/>
      <c r="D275" s="4"/>
    </row>
    <row r="276" spans="1:15" x14ac:dyDescent="0.35">
      <c r="A276" s="19"/>
      <c r="B276" s="19"/>
      <c r="C276" s="19"/>
      <c r="D276" s="4"/>
      <c r="H276" s="62"/>
      <c r="I276" s="62"/>
      <c r="J276" s="62"/>
      <c r="K276" s="62"/>
      <c r="L276" s="62"/>
      <c r="M276" s="62"/>
      <c r="N276" s="62"/>
      <c r="O276" s="48" t="s">
        <v>83</v>
      </c>
    </row>
    <row r="277" spans="1:15" x14ac:dyDescent="0.35">
      <c r="A277" s="19" t="s">
        <v>50</v>
      </c>
      <c r="B277" s="19" t="s">
        <v>67</v>
      </c>
      <c r="C277" s="19" t="s">
        <v>68</v>
      </c>
      <c r="D277" s="25" t="s">
        <v>69</v>
      </c>
      <c r="H277" s="62" t="s">
        <v>82</v>
      </c>
      <c r="I277" s="62"/>
      <c r="J277" s="62"/>
      <c r="K277" s="62"/>
      <c r="L277" s="62"/>
      <c r="M277" s="62"/>
      <c r="N277" s="62"/>
      <c r="O277" s="28">
        <f>COUNTIF(H3:H274,"&gt;0")</f>
        <v>260</v>
      </c>
    </row>
    <row r="278" spans="1:15" x14ac:dyDescent="0.35">
      <c r="A278" s="19">
        <v>6</v>
      </c>
      <c r="B278" s="19">
        <f>COUNTIF(C3:C274,6)</f>
        <v>97</v>
      </c>
      <c r="C278" s="19"/>
      <c r="D278" s="4"/>
      <c r="H278" s="62" t="s">
        <v>81</v>
      </c>
      <c r="I278" s="62"/>
      <c r="J278" s="62"/>
      <c r="K278" s="62"/>
      <c r="L278" s="62"/>
      <c r="M278" s="62"/>
      <c r="N278" s="62"/>
      <c r="O278" s="28">
        <f>COUNTIF(H3:H274,"&lt;0")</f>
        <v>12</v>
      </c>
    </row>
    <row r="279" spans="1:15" x14ac:dyDescent="0.35">
      <c r="A279" s="19">
        <v>7</v>
      </c>
      <c r="B279" s="19">
        <f>COUNTIF(C3:C274,7)</f>
        <v>91</v>
      </c>
      <c r="C279" s="19"/>
      <c r="D279" s="4"/>
    </row>
    <row r="280" spans="1:15" ht="15" thickBot="1" x14ac:dyDescent="0.4">
      <c r="A280" s="19">
        <v>8</v>
      </c>
      <c r="B280" s="19">
        <f>COUNTIF(C3:C274,8)</f>
        <v>84</v>
      </c>
      <c r="C280" s="19"/>
      <c r="D280" s="4"/>
    </row>
    <row r="281" spans="1:15" ht="15" thickBot="1" x14ac:dyDescent="0.4">
      <c r="A281" s="19"/>
      <c r="B281" s="38">
        <f>SUM(B278:B280)</f>
        <v>272</v>
      </c>
      <c r="C281" s="63" t="s">
        <v>76</v>
      </c>
      <c r="D281" s="63"/>
      <c r="E281" s="63"/>
      <c r="F281" s="64"/>
      <c r="G281" s="40"/>
      <c r="H281" s="40"/>
      <c r="I281" s="40"/>
      <c r="J281" s="40"/>
    </row>
    <row r="282" spans="1:15" ht="33.75" customHeight="1" x14ac:dyDescent="0.35">
      <c r="A282" s="65" t="s">
        <v>5</v>
      </c>
      <c r="B282" s="65"/>
      <c r="C282" s="65"/>
      <c r="D282" s="65"/>
      <c r="E282" s="5">
        <f>COUNT(C3:C274)</f>
        <v>272</v>
      </c>
    </row>
    <row r="283" spans="1:15" x14ac:dyDescent="0.35">
      <c r="A283" s="66" t="s">
        <v>10</v>
      </c>
      <c r="B283" s="66"/>
      <c r="C283" s="66"/>
      <c r="D283" s="66"/>
      <c r="E283" s="10">
        <f>AVERAGE(D3:D274)</f>
        <v>16.131617647058825</v>
      </c>
    </row>
    <row r="284" spans="1:15" x14ac:dyDescent="0.35">
      <c r="A284" s="66" t="s">
        <v>11</v>
      </c>
      <c r="B284" s="66"/>
      <c r="C284" s="66"/>
      <c r="D284" s="66"/>
      <c r="E284" s="10">
        <f>MEDIAN(D3:D274)</f>
        <v>16</v>
      </c>
    </row>
    <row r="286" spans="1:15" x14ac:dyDescent="0.35">
      <c r="B286" s="61" t="s">
        <v>74</v>
      </c>
      <c r="C286" s="61"/>
    </row>
    <row r="287" spans="1:15" ht="116" x14ac:dyDescent="0.35">
      <c r="B287" s="35" t="s">
        <v>1</v>
      </c>
      <c r="C287" s="36" t="s">
        <v>44</v>
      </c>
      <c r="D287" s="36" t="s">
        <v>45</v>
      </c>
      <c r="E287" s="36" t="s">
        <v>66</v>
      </c>
      <c r="F287" s="36" t="s">
        <v>46</v>
      </c>
      <c r="G287" s="41"/>
      <c r="H287" s="41"/>
      <c r="I287" s="41"/>
      <c r="J287" s="41"/>
      <c r="L287" s="8" t="s">
        <v>12</v>
      </c>
      <c r="M287" t="s">
        <v>48</v>
      </c>
      <c r="N287" s="1" t="s">
        <v>49</v>
      </c>
    </row>
    <row r="288" spans="1:15" x14ac:dyDescent="0.35">
      <c r="B288" s="27">
        <v>6</v>
      </c>
      <c r="C288" s="28">
        <f>AVERAGE(D4:D271)</f>
        <v>16.134328358208954</v>
      </c>
      <c r="D288" s="13">
        <v>81.5</v>
      </c>
      <c r="E288" s="13">
        <v>44</v>
      </c>
      <c r="F288" s="29">
        <f>C288/D288</f>
        <v>0.19796721911912826</v>
      </c>
      <c r="G288" s="42"/>
      <c r="H288" s="42"/>
      <c r="I288" s="42"/>
      <c r="J288" s="42"/>
      <c r="L288" s="9">
        <v>6</v>
      </c>
      <c r="M288" s="18">
        <v>16.109701492537312</v>
      </c>
      <c r="N288" s="18">
        <v>81.5</v>
      </c>
    </row>
    <row r="289" spans="2:14" x14ac:dyDescent="0.35">
      <c r="B289" s="27">
        <v>7</v>
      </c>
      <c r="C289" s="28">
        <f>AVERAGE(D3:D274)</f>
        <v>16.131617647058825</v>
      </c>
      <c r="D289" s="13">
        <v>91.5</v>
      </c>
      <c r="E289" s="13">
        <v>60</v>
      </c>
      <c r="F289" s="29">
        <f>C289/D289</f>
        <v>0.17630183220829315</v>
      </c>
      <c r="G289" s="42"/>
      <c r="H289" s="42"/>
      <c r="I289" s="42"/>
      <c r="J289" s="42"/>
      <c r="L289" s="9">
        <v>7</v>
      </c>
      <c r="M289" s="18">
        <v>16.131617647058825</v>
      </c>
      <c r="N289" s="18">
        <v>91.5</v>
      </c>
    </row>
    <row r="290" spans="2:14" x14ac:dyDescent="0.35">
      <c r="B290" s="27">
        <v>8</v>
      </c>
      <c r="C290" s="28">
        <f>AVERAGE(D6:D262)</f>
        <v>16.193774319066147</v>
      </c>
      <c r="D290" s="13">
        <v>101</v>
      </c>
      <c r="E290" s="13">
        <v>33</v>
      </c>
      <c r="F290" s="29">
        <f>C290/D290</f>
        <v>0.16033439919867473</v>
      </c>
      <c r="G290" s="42"/>
      <c r="H290" s="42"/>
      <c r="I290" s="42"/>
      <c r="J290" s="42"/>
      <c r="L290" s="9">
        <v>8</v>
      </c>
      <c r="M290" s="18">
        <v>16.070038910505836</v>
      </c>
      <c r="N290" s="18">
        <v>101</v>
      </c>
    </row>
    <row r="291" spans="2:14" x14ac:dyDescent="0.35">
      <c r="B291"/>
      <c r="C291"/>
      <c r="E291">
        <f>SUM(E288:E290)</f>
        <v>137</v>
      </c>
      <c r="L291" s="9" t="s">
        <v>8</v>
      </c>
      <c r="M291" s="18">
        <v>16.103786016700656</v>
      </c>
      <c r="N291" s="18">
        <v>91.333333333333329</v>
      </c>
    </row>
    <row r="292" spans="2:14" x14ac:dyDescent="0.35">
      <c r="B292"/>
      <c r="C292"/>
    </row>
    <row r="293" spans="2:14" x14ac:dyDescent="0.35">
      <c r="B293"/>
      <c r="C293"/>
    </row>
    <row r="294" spans="2:14" x14ac:dyDescent="0.35">
      <c r="B294"/>
      <c r="C294"/>
    </row>
    <row r="295" spans="2:14" x14ac:dyDescent="0.35">
      <c r="B295"/>
      <c r="C295"/>
    </row>
  </sheetData>
  <mergeCells count="13">
    <mergeCell ref="B286:C286"/>
    <mergeCell ref="M25:Q25"/>
    <mergeCell ref="A282:D282"/>
    <mergeCell ref="A283:D283"/>
    <mergeCell ref="A284:D284"/>
    <mergeCell ref="N26:O26"/>
    <mergeCell ref="P26:Q26"/>
    <mergeCell ref="N32:O32"/>
    <mergeCell ref="P32:Q32"/>
    <mergeCell ref="C281:F281"/>
    <mergeCell ref="H277:N277"/>
    <mergeCell ref="H278:N278"/>
    <mergeCell ref="H276:N276"/>
  </mergeCells>
  <conditionalFormatting sqref="H3:H274">
    <cfRule type="cellIs" dxfId="12" priority="1" operator="equal">
      <formula>0</formula>
    </cfRule>
    <cfRule type="cellIs" dxfId="11" priority="2" operator="lessThan">
      <formula>0</formula>
    </cfRule>
    <cfRule type="cellIs" dxfId="10" priority="3" operator="greaterThan">
      <formula>0</formula>
    </cfRule>
  </conditionalFormatting>
  <pageMargins left="0.7" right="0.7" top="0.75" bottom="0.75" header="0.3" footer="0.3"/>
  <drawing r:id="rId4"/>
  <tableParts count="1">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Q141"/>
  <sheetViews>
    <sheetView zoomScaleNormal="100" workbookViewId="0">
      <selection activeCell="L13" sqref="L13"/>
    </sheetView>
  </sheetViews>
  <sheetFormatPr defaultRowHeight="14.5" x14ac:dyDescent="0.35"/>
  <cols>
    <col min="7" max="7" width="13.08984375" customWidth="1"/>
    <col min="8" max="8" width="29.90625" customWidth="1"/>
    <col min="9" max="9" width="26.90625" customWidth="1"/>
    <col min="10" max="10" width="9.26953125" customWidth="1"/>
    <col min="11" max="11" width="12" customWidth="1"/>
    <col min="12" max="12" width="6.08984375" customWidth="1"/>
    <col min="13" max="13" width="31.26953125" bestFit="1" customWidth="1"/>
    <col min="14" max="14" width="27.36328125" bestFit="1" customWidth="1"/>
  </cols>
  <sheetData>
    <row r="2" spans="1:11" ht="26" x14ac:dyDescent="0.6">
      <c r="A2" s="75" t="s">
        <v>70</v>
      </c>
      <c r="B2" s="75"/>
      <c r="C2" s="75"/>
      <c r="D2" s="75"/>
      <c r="E2" s="75"/>
      <c r="F2" s="75"/>
      <c r="G2" s="75"/>
      <c r="H2" s="75"/>
      <c r="I2" s="75"/>
      <c r="J2" s="75"/>
      <c r="K2" s="75"/>
    </row>
    <row r="4" spans="1:11" ht="43.5" x14ac:dyDescent="0.35">
      <c r="A4" s="6" t="s">
        <v>0</v>
      </c>
      <c r="B4" s="7" t="s">
        <v>1</v>
      </c>
      <c r="C4" s="2" t="s">
        <v>4</v>
      </c>
      <c r="D4" s="6" t="s">
        <v>47</v>
      </c>
    </row>
    <row r="5" spans="1:11" ht="15.75" customHeight="1" thickBot="1" x14ac:dyDescent="0.4">
      <c r="A5" s="3" t="s">
        <v>3</v>
      </c>
      <c r="B5" s="3">
        <v>6</v>
      </c>
      <c r="C5" s="4">
        <v>15.6</v>
      </c>
      <c r="D5">
        <v>88</v>
      </c>
      <c r="G5" s="15" t="s">
        <v>35</v>
      </c>
      <c r="H5" s="69" t="s">
        <v>30</v>
      </c>
      <c r="I5" s="70"/>
      <c r="J5" s="69" t="s">
        <v>31</v>
      </c>
      <c r="K5" s="70"/>
    </row>
    <row r="6" spans="1:11" ht="20" x14ac:dyDescent="0.35">
      <c r="A6" s="3" t="s">
        <v>3</v>
      </c>
      <c r="B6" s="3">
        <v>6</v>
      </c>
      <c r="C6" s="4">
        <v>14.2</v>
      </c>
      <c r="D6">
        <v>100</v>
      </c>
      <c r="G6" s="16" t="s">
        <v>32</v>
      </c>
      <c r="H6" s="16" t="s">
        <v>33</v>
      </c>
      <c r="I6" s="16" t="s">
        <v>34</v>
      </c>
      <c r="J6" s="16" t="s">
        <v>33</v>
      </c>
      <c r="K6" s="16" t="s">
        <v>34</v>
      </c>
    </row>
    <row r="7" spans="1:11" x14ac:dyDescent="0.35">
      <c r="A7" s="3" t="s">
        <v>3</v>
      </c>
      <c r="B7" s="3">
        <v>6</v>
      </c>
      <c r="C7" s="4">
        <v>15</v>
      </c>
      <c r="D7">
        <v>100</v>
      </c>
      <c r="G7" s="13">
        <v>11</v>
      </c>
      <c r="H7" s="13">
        <v>78.5</v>
      </c>
      <c r="I7" s="13">
        <v>56.5</v>
      </c>
      <c r="J7" s="13" t="s">
        <v>36</v>
      </c>
      <c r="K7" s="13" t="s">
        <v>22</v>
      </c>
    </row>
    <row r="8" spans="1:11" x14ac:dyDescent="0.35">
      <c r="A8" s="3" t="s">
        <v>3</v>
      </c>
      <c r="B8" s="3">
        <v>6</v>
      </c>
      <c r="C8" s="4">
        <v>13</v>
      </c>
      <c r="D8">
        <v>100</v>
      </c>
      <c r="G8" s="13">
        <v>12</v>
      </c>
      <c r="H8" s="13">
        <v>88</v>
      </c>
      <c r="I8" s="13">
        <v>58.7</v>
      </c>
      <c r="J8" s="13" t="s">
        <v>37</v>
      </c>
      <c r="K8" s="13" t="s">
        <v>38</v>
      </c>
    </row>
    <row r="9" spans="1:11" x14ac:dyDescent="0.35">
      <c r="A9" s="3" t="s">
        <v>3</v>
      </c>
      <c r="B9" s="3">
        <v>6</v>
      </c>
      <c r="C9" s="4">
        <v>11.6</v>
      </c>
      <c r="D9">
        <v>100</v>
      </c>
      <c r="G9" s="13">
        <v>13</v>
      </c>
      <c r="H9" s="13">
        <v>100</v>
      </c>
      <c r="I9" s="13">
        <v>61.5</v>
      </c>
      <c r="J9" s="13" t="s">
        <v>39</v>
      </c>
      <c r="K9" s="13" t="s">
        <v>40</v>
      </c>
    </row>
    <row r="10" spans="1:11" x14ac:dyDescent="0.35">
      <c r="A10" s="3" t="s">
        <v>3</v>
      </c>
      <c r="B10" s="3">
        <v>6</v>
      </c>
      <c r="C10" s="4">
        <v>9.6</v>
      </c>
      <c r="D10">
        <v>88</v>
      </c>
      <c r="G10" s="20">
        <v>14</v>
      </c>
      <c r="H10" s="20">
        <v>112</v>
      </c>
      <c r="I10" s="20">
        <v>64.5</v>
      </c>
      <c r="J10" s="20" t="s">
        <v>41</v>
      </c>
      <c r="K10" s="20" t="s">
        <v>42</v>
      </c>
    </row>
    <row r="11" spans="1:11" x14ac:dyDescent="0.35">
      <c r="A11" s="3" t="s">
        <v>3</v>
      </c>
      <c r="B11" s="3">
        <v>6</v>
      </c>
      <c r="C11" s="4">
        <v>15.8</v>
      </c>
      <c r="D11">
        <v>78.5</v>
      </c>
    </row>
    <row r="12" spans="1:11" x14ac:dyDescent="0.35">
      <c r="A12" s="3" t="s">
        <v>3</v>
      </c>
      <c r="B12" s="3">
        <v>6</v>
      </c>
      <c r="C12" s="4">
        <v>17</v>
      </c>
      <c r="D12">
        <v>88</v>
      </c>
    </row>
    <row r="13" spans="1:11" ht="29" x14ac:dyDescent="0.35">
      <c r="A13" s="3" t="s">
        <v>3</v>
      </c>
      <c r="B13" s="3">
        <v>6</v>
      </c>
      <c r="C13" s="4">
        <v>15</v>
      </c>
      <c r="D13">
        <v>78.5</v>
      </c>
      <c r="G13" s="8" t="s">
        <v>12</v>
      </c>
      <c r="H13" t="s">
        <v>9</v>
      </c>
      <c r="I13" t="s">
        <v>75</v>
      </c>
      <c r="J13" s="32" t="s">
        <v>73</v>
      </c>
      <c r="K13" t="s">
        <v>77</v>
      </c>
    </row>
    <row r="14" spans="1:11" x14ac:dyDescent="0.35">
      <c r="A14" s="3" t="s">
        <v>3</v>
      </c>
      <c r="B14" s="3">
        <v>6</v>
      </c>
      <c r="C14" s="4">
        <v>19</v>
      </c>
      <c r="D14">
        <v>100</v>
      </c>
      <c r="G14" s="9">
        <v>6</v>
      </c>
      <c r="H14" s="18">
        <v>15.120754716981132</v>
      </c>
      <c r="I14" s="18">
        <v>78.5</v>
      </c>
      <c r="J14" s="33">
        <v>11.5</v>
      </c>
      <c r="K14">
        <f>15.12-11.5</f>
        <v>3.6199999999999992</v>
      </c>
    </row>
    <row r="15" spans="1:11" x14ac:dyDescent="0.35">
      <c r="A15" s="3" t="s">
        <v>3</v>
      </c>
      <c r="B15" s="3">
        <v>6</v>
      </c>
      <c r="C15" s="4">
        <v>15</v>
      </c>
      <c r="D15">
        <v>100</v>
      </c>
      <c r="G15" s="9">
        <v>7</v>
      </c>
      <c r="H15" s="18">
        <v>16.106666666666669</v>
      </c>
      <c r="I15" s="18">
        <v>88</v>
      </c>
      <c r="J15" s="33">
        <v>13.5</v>
      </c>
      <c r="K15">
        <f>16.1-13.5</f>
        <v>2.6000000000000014</v>
      </c>
    </row>
    <row r="16" spans="1:11" x14ac:dyDescent="0.35">
      <c r="A16" s="3" t="s">
        <v>3</v>
      </c>
      <c r="B16" s="3">
        <v>6</v>
      </c>
      <c r="C16" s="4">
        <v>15</v>
      </c>
      <c r="D16">
        <v>100</v>
      </c>
      <c r="G16" s="9">
        <v>8</v>
      </c>
      <c r="H16" s="18">
        <v>16.045098039215684</v>
      </c>
      <c r="I16" s="18">
        <v>100</v>
      </c>
      <c r="J16" s="33">
        <v>16.5</v>
      </c>
      <c r="K16">
        <f>16.04-16.5</f>
        <v>-0.46000000000000085</v>
      </c>
    </row>
    <row r="17" spans="1:10" x14ac:dyDescent="0.35">
      <c r="A17" s="3" t="s">
        <v>3</v>
      </c>
      <c r="B17" s="3">
        <v>6</v>
      </c>
      <c r="C17" s="4">
        <v>17</v>
      </c>
      <c r="D17">
        <v>100</v>
      </c>
      <c r="G17" s="9" t="s">
        <v>8</v>
      </c>
      <c r="H17" s="18">
        <v>15.693283582089549</v>
      </c>
      <c r="I17" s="18">
        <v>88.809701492537314</v>
      </c>
      <c r="J17" s="39">
        <f>AVERAGE(J14:J16)</f>
        <v>13.833333333333334</v>
      </c>
    </row>
    <row r="18" spans="1:10" x14ac:dyDescent="0.35">
      <c r="A18" s="3" t="s">
        <v>3</v>
      </c>
      <c r="B18" s="3">
        <v>6</v>
      </c>
      <c r="C18" s="4">
        <v>14</v>
      </c>
      <c r="D18">
        <v>100</v>
      </c>
    </row>
    <row r="19" spans="1:10" x14ac:dyDescent="0.35">
      <c r="A19" s="3" t="s">
        <v>3</v>
      </c>
      <c r="B19" s="3">
        <v>6</v>
      </c>
      <c r="C19" s="4">
        <v>15</v>
      </c>
      <c r="D19">
        <v>100</v>
      </c>
    </row>
    <row r="20" spans="1:10" x14ac:dyDescent="0.35">
      <c r="A20" s="3" t="s">
        <v>3</v>
      </c>
      <c r="B20" s="3">
        <v>6</v>
      </c>
      <c r="C20" s="4">
        <v>15</v>
      </c>
      <c r="D20">
        <v>88</v>
      </c>
    </row>
    <row r="21" spans="1:10" x14ac:dyDescent="0.35">
      <c r="A21" s="3" t="s">
        <v>3</v>
      </c>
      <c r="B21" s="3">
        <v>6</v>
      </c>
      <c r="C21" s="4">
        <v>16</v>
      </c>
      <c r="D21">
        <v>88</v>
      </c>
    </row>
    <row r="22" spans="1:10" x14ac:dyDescent="0.35">
      <c r="A22" s="3" t="s">
        <v>3</v>
      </c>
      <c r="B22" s="3">
        <v>6</v>
      </c>
      <c r="C22" s="4">
        <v>15</v>
      </c>
      <c r="D22">
        <v>100</v>
      </c>
    </row>
    <row r="23" spans="1:10" x14ac:dyDescent="0.35">
      <c r="A23" s="3" t="s">
        <v>3</v>
      </c>
      <c r="B23" s="3">
        <v>6</v>
      </c>
      <c r="C23" s="4">
        <v>15</v>
      </c>
      <c r="D23">
        <v>88</v>
      </c>
    </row>
    <row r="24" spans="1:10" x14ac:dyDescent="0.35">
      <c r="A24" s="3" t="s">
        <v>3</v>
      </c>
      <c r="B24" s="3">
        <v>6</v>
      </c>
      <c r="C24" s="4">
        <v>11</v>
      </c>
      <c r="D24">
        <v>78.5</v>
      </c>
    </row>
    <row r="25" spans="1:10" x14ac:dyDescent="0.35">
      <c r="A25" s="3" t="s">
        <v>3</v>
      </c>
      <c r="B25" s="3">
        <v>6</v>
      </c>
      <c r="C25" s="4">
        <v>12</v>
      </c>
      <c r="D25">
        <v>100</v>
      </c>
    </row>
    <row r="26" spans="1:10" x14ac:dyDescent="0.35">
      <c r="A26" s="3" t="s">
        <v>3</v>
      </c>
      <c r="B26" s="3">
        <v>6</v>
      </c>
      <c r="C26" s="4">
        <v>18</v>
      </c>
      <c r="D26">
        <v>100</v>
      </c>
    </row>
    <row r="27" spans="1:10" x14ac:dyDescent="0.35">
      <c r="A27" s="3" t="s">
        <v>3</v>
      </c>
      <c r="B27" s="3">
        <v>6</v>
      </c>
      <c r="C27" s="4">
        <v>17</v>
      </c>
      <c r="D27">
        <v>100</v>
      </c>
    </row>
    <row r="28" spans="1:10" x14ac:dyDescent="0.35">
      <c r="A28" s="3" t="s">
        <v>3</v>
      </c>
      <c r="B28" s="3">
        <v>6</v>
      </c>
      <c r="C28" s="4">
        <v>15</v>
      </c>
      <c r="D28">
        <v>78.5</v>
      </c>
    </row>
    <row r="29" spans="1:10" x14ac:dyDescent="0.35">
      <c r="A29" s="3" t="s">
        <v>3</v>
      </c>
      <c r="B29" s="3">
        <v>6</v>
      </c>
      <c r="C29" s="4">
        <v>20</v>
      </c>
      <c r="D29">
        <v>78.5</v>
      </c>
    </row>
    <row r="30" spans="1:10" x14ac:dyDescent="0.35">
      <c r="A30" s="3" t="s">
        <v>3</v>
      </c>
      <c r="B30" s="3">
        <v>6</v>
      </c>
      <c r="C30" s="4">
        <v>9</v>
      </c>
      <c r="D30">
        <v>78.5</v>
      </c>
    </row>
    <row r="31" spans="1:10" x14ac:dyDescent="0.35">
      <c r="A31" s="3" t="s">
        <v>3</v>
      </c>
      <c r="B31" s="3">
        <v>6</v>
      </c>
      <c r="C31" s="4">
        <v>16</v>
      </c>
      <c r="D31">
        <v>78.5</v>
      </c>
    </row>
    <row r="32" spans="1:10" x14ac:dyDescent="0.35">
      <c r="A32" s="3" t="s">
        <v>3</v>
      </c>
      <c r="B32" s="3">
        <v>6</v>
      </c>
      <c r="C32" s="4">
        <v>14</v>
      </c>
      <c r="D32">
        <v>100</v>
      </c>
    </row>
    <row r="33" spans="1:17" x14ac:dyDescent="0.35">
      <c r="A33" s="3" t="s">
        <v>3</v>
      </c>
      <c r="B33" s="3">
        <v>6</v>
      </c>
      <c r="C33" s="4">
        <v>15</v>
      </c>
      <c r="D33">
        <v>78.5</v>
      </c>
    </row>
    <row r="34" spans="1:17" x14ac:dyDescent="0.35">
      <c r="A34" s="3" t="s">
        <v>3</v>
      </c>
      <c r="B34" s="3">
        <v>6</v>
      </c>
      <c r="C34" s="4">
        <v>15</v>
      </c>
      <c r="D34">
        <v>100</v>
      </c>
    </row>
    <row r="35" spans="1:17" x14ac:dyDescent="0.35">
      <c r="A35" s="3" t="s">
        <v>3</v>
      </c>
      <c r="B35" s="3">
        <v>6</v>
      </c>
      <c r="C35" s="4">
        <v>11.8</v>
      </c>
      <c r="D35">
        <v>100</v>
      </c>
    </row>
    <row r="36" spans="1:17" x14ac:dyDescent="0.35">
      <c r="A36" s="3" t="s">
        <v>3</v>
      </c>
      <c r="B36" s="3">
        <v>6</v>
      </c>
      <c r="C36" s="4">
        <v>12</v>
      </c>
      <c r="D36">
        <v>88</v>
      </c>
    </row>
    <row r="37" spans="1:17" x14ac:dyDescent="0.35">
      <c r="A37" s="3" t="s">
        <v>3</v>
      </c>
      <c r="B37" s="3">
        <v>6</v>
      </c>
      <c r="C37" s="4">
        <v>12</v>
      </c>
      <c r="D37">
        <v>88</v>
      </c>
    </row>
    <row r="38" spans="1:17" x14ac:dyDescent="0.35">
      <c r="A38" s="3" t="s">
        <v>3</v>
      </c>
      <c r="B38" s="3">
        <v>6</v>
      </c>
      <c r="C38" s="4">
        <v>16</v>
      </c>
      <c r="D38">
        <v>88</v>
      </c>
    </row>
    <row r="39" spans="1:17" x14ac:dyDescent="0.35">
      <c r="A39" s="3" t="s">
        <v>3</v>
      </c>
      <c r="B39" s="3">
        <v>6</v>
      </c>
      <c r="C39" s="4">
        <v>14</v>
      </c>
      <c r="D39">
        <v>88</v>
      </c>
    </row>
    <row r="40" spans="1:17" ht="15" thickBot="1" x14ac:dyDescent="0.4">
      <c r="A40" s="3" t="s">
        <v>3</v>
      </c>
      <c r="B40" s="3">
        <v>6</v>
      </c>
      <c r="C40" s="4">
        <v>16</v>
      </c>
      <c r="D40">
        <v>88</v>
      </c>
    </row>
    <row r="41" spans="1:17" ht="16" thickBot="1" x14ac:dyDescent="0.4">
      <c r="A41" s="3" t="s">
        <v>3</v>
      </c>
      <c r="B41" s="3">
        <v>6</v>
      </c>
      <c r="C41" s="4">
        <v>16</v>
      </c>
      <c r="D41">
        <v>88</v>
      </c>
      <c r="M41" s="71" t="s">
        <v>71</v>
      </c>
      <c r="N41" s="72"/>
      <c r="O41" s="72"/>
      <c r="P41" s="72"/>
      <c r="Q41" s="73"/>
    </row>
    <row r="42" spans="1:17" x14ac:dyDescent="0.35">
      <c r="A42" s="3" t="s">
        <v>3</v>
      </c>
      <c r="B42" s="3">
        <v>6</v>
      </c>
      <c r="C42" s="4">
        <v>18</v>
      </c>
      <c r="D42">
        <v>100</v>
      </c>
    </row>
    <row r="43" spans="1:17" x14ac:dyDescent="0.35">
      <c r="A43" s="3" t="s">
        <v>3</v>
      </c>
      <c r="B43" s="3">
        <v>6</v>
      </c>
      <c r="C43" s="4">
        <v>14</v>
      </c>
      <c r="D43">
        <v>100</v>
      </c>
    </row>
    <row r="44" spans="1:17" x14ac:dyDescent="0.35">
      <c r="A44" s="3" t="s">
        <v>3</v>
      </c>
      <c r="B44" s="3">
        <v>6</v>
      </c>
      <c r="C44" s="4">
        <v>20</v>
      </c>
      <c r="D44">
        <v>100</v>
      </c>
    </row>
    <row r="45" spans="1:17" x14ac:dyDescent="0.35">
      <c r="A45" s="3" t="s">
        <v>3</v>
      </c>
      <c r="B45" s="3">
        <v>6</v>
      </c>
      <c r="C45" s="4">
        <v>18</v>
      </c>
      <c r="D45">
        <v>100</v>
      </c>
    </row>
    <row r="46" spans="1:17" x14ac:dyDescent="0.35">
      <c r="A46" s="3" t="s">
        <v>3</v>
      </c>
      <c r="B46" s="3">
        <v>6</v>
      </c>
      <c r="C46" s="4">
        <v>18</v>
      </c>
      <c r="D46">
        <v>78.5</v>
      </c>
    </row>
    <row r="47" spans="1:17" x14ac:dyDescent="0.35">
      <c r="A47" s="3" t="s">
        <v>3</v>
      </c>
      <c r="B47" s="3">
        <v>6</v>
      </c>
      <c r="C47" s="4">
        <v>16</v>
      </c>
      <c r="D47">
        <v>100</v>
      </c>
    </row>
    <row r="48" spans="1:17" x14ac:dyDescent="0.35">
      <c r="A48" s="3" t="s">
        <v>3</v>
      </c>
      <c r="B48" s="3">
        <v>6</v>
      </c>
      <c r="C48" s="4">
        <v>20</v>
      </c>
      <c r="D48">
        <v>100</v>
      </c>
    </row>
    <row r="49" spans="1:4" x14ac:dyDescent="0.35">
      <c r="A49" s="3" t="s">
        <v>3</v>
      </c>
      <c r="B49" s="3">
        <v>6</v>
      </c>
      <c r="C49" s="4">
        <v>15</v>
      </c>
      <c r="D49">
        <v>100</v>
      </c>
    </row>
    <row r="50" spans="1:4" x14ac:dyDescent="0.35">
      <c r="A50" s="3" t="s">
        <v>3</v>
      </c>
      <c r="B50" s="3">
        <v>6</v>
      </c>
      <c r="C50" s="4">
        <v>17</v>
      </c>
      <c r="D50">
        <v>88</v>
      </c>
    </row>
    <row r="51" spans="1:4" x14ac:dyDescent="0.35">
      <c r="A51" s="3" t="s">
        <v>3</v>
      </c>
      <c r="B51" s="3">
        <v>6</v>
      </c>
      <c r="C51" s="4">
        <v>12.6</v>
      </c>
      <c r="D51">
        <v>88</v>
      </c>
    </row>
    <row r="52" spans="1:4" x14ac:dyDescent="0.35">
      <c r="A52" s="3" t="s">
        <v>3</v>
      </c>
      <c r="B52" s="3">
        <v>6</v>
      </c>
      <c r="C52" s="4">
        <v>12.2</v>
      </c>
      <c r="D52">
        <v>78.5</v>
      </c>
    </row>
    <row r="53" spans="1:4" x14ac:dyDescent="0.35">
      <c r="A53" s="3" t="s">
        <v>3</v>
      </c>
      <c r="B53" s="3">
        <v>6</v>
      </c>
      <c r="C53" s="4">
        <v>16.8</v>
      </c>
      <c r="D53">
        <v>78.5</v>
      </c>
    </row>
    <row r="54" spans="1:4" x14ac:dyDescent="0.35">
      <c r="A54" s="3" t="s">
        <v>3</v>
      </c>
      <c r="B54" s="3">
        <v>6</v>
      </c>
      <c r="C54" s="4">
        <v>13</v>
      </c>
      <c r="D54">
        <v>100</v>
      </c>
    </row>
    <row r="55" spans="1:4" x14ac:dyDescent="0.35">
      <c r="A55" s="3" t="s">
        <v>3</v>
      </c>
      <c r="B55" s="3">
        <v>6</v>
      </c>
      <c r="C55" s="4">
        <v>18</v>
      </c>
      <c r="D55">
        <v>100</v>
      </c>
    </row>
    <row r="56" spans="1:4" x14ac:dyDescent="0.35">
      <c r="A56" s="3" t="s">
        <v>3</v>
      </c>
      <c r="B56" s="3">
        <v>6</v>
      </c>
      <c r="C56" s="4">
        <v>18</v>
      </c>
      <c r="D56">
        <v>100</v>
      </c>
    </row>
    <row r="57" spans="1:4" x14ac:dyDescent="0.35">
      <c r="A57" s="3" t="s">
        <v>3</v>
      </c>
      <c r="B57" s="3">
        <v>6</v>
      </c>
      <c r="C57" s="4">
        <v>12.2</v>
      </c>
      <c r="D57">
        <v>100</v>
      </c>
    </row>
    <row r="58" spans="1:4" x14ac:dyDescent="0.35">
      <c r="A58" s="3" t="s">
        <v>3</v>
      </c>
      <c r="B58" s="3">
        <v>7</v>
      </c>
      <c r="C58" s="4">
        <v>16.8</v>
      </c>
      <c r="D58">
        <v>78.5</v>
      </c>
    </row>
    <row r="59" spans="1:4" x14ac:dyDescent="0.35">
      <c r="A59" s="3" t="s">
        <v>3</v>
      </c>
      <c r="B59" s="3">
        <v>7</v>
      </c>
      <c r="C59" s="4">
        <v>13.4</v>
      </c>
      <c r="D59">
        <v>78.5</v>
      </c>
    </row>
    <row r="60" spans="1:4" x14ac:dyDescent="0.35">
      <c r="A60" s="3" t="s">
        <v>3</v>
      </c>
      <c r="B60" s="3">
        <v>7</v>
      </c>
      <c r="C60" s="4">
        <v>18.399999999999999</v>
      </c>
      <c r="D60">
        <v>100</v>
      </c>
    </row>
    <row r="61" spans="1:4" x14ac:dyDescent="0.35">
      <c r="A61" s="3" t="s">
        <v>3</v>
      </c>
      <c r="B61" s="3">
        <v>7</v>
      </c>
      <c r="C61" s="4">
        <v>15.2</v>
      </c>
      <c r="D61">
        <v>100</v>
      </c>
    </row>
    <row r="62" spans="1:4" x14ac:dyDescent="0.35">
      <c r="A62" s="3" t="s">
        <v>3</v>
      </c>
      <c r="B62" s="3">
        <v>7</v>
      </c>
      <c r="C62" s="4">
        <v>17.600000000000001</v>
      </c>
      <c r="D62">
        <v>78.5</v>
      </c>
    </row>
    <row r="63" spans="1:4" x14ac:dyDescent="0.35">
      <c r="A63" s="3" t="s">
        <v>3</v>
      </c>
      <c r="B63" s="3">
        <v>7</v>
      </c>
      <c r="C63" s="4">
        <v>15.4</v>
      </c>
      <c r="D63">
        <v>100</v>
      </c>
    </row>
    <row r="64" spans="1:4" x14ac:dyDescent="0.35">
      <c r="A64" s="3" t="s">
        <v>3</v>
      </c>
      <c r="B64" s="3">
        <v>7</v>
      </c>
      <c r="C64" s="4">
        <v>18</v>
      </c>
      <c r="D64">
        <v>78.5</v>
      </c>
    </row>
    <row r="65" spans="1:4" x14ac:dyDescent="0.35">
      <c r="A65" s="3" t="s">
        <v>3</v>
      </c>
      <c r="B65" s="3">
        <v>7</v>
      </c>
      <c r="C65" s="4">
        <v>13.4</v>
      </c>
      <c r="D65">
        <v>78.5</v>
      </c>
    </row>
    <row r="66" spans="1:4" x14ac:dyDescent="0.35">
      <c r="A66" s="3" t="s">
        <v>3</v>
      </c>
      <c r="B66" s="3">
        <v>7</v>
      </c>
      <c r="C66" s="4">
        <v>16.600000000000001</v>
      </c>
      <c r="D66">
        <v>100</v>
      </c>
    </row>
    <row r="67" spans="1:4" x14ac:dyDescent="0.35">
      <c r="A67" s="3" t="s">
        <v>3</v>
      </c>
      <c r="B67" s="3">
        <v>7</v>
      </c>
      <c r="C67" s="4">
        <v>16.600000000000001</v>
      </c>
      <c r="D67">
        <v>100</v>
      </c>
    </row>
    <row r="68" spans="1:4" x14ac:dyDescent="0.35">
      <c r="A68" s="3" t="s">
        <v>3</v>
      </c>
      <c r="B68" s="3">
        <v>7</v>
      </c>
      <c r="C68" s="4">
        <v>18.399999999999999</v>
      </c>
      <c r="D68">
        <v>78.5</v>
      </c>
    </row>
    <row r="69" spans="1:4" x14ac:dyDescent="0.35">
      <c r="A69" s="3" t="s">
        <v>3</v>
      </c>
      <c r="B69" s="3">
        <v>7</v>
      </c>
      <c r="C69" s="4">
        <v>11.6</v>
      </c>
      <c r="D69">
        <v>78.5</v>
      </c>
    </row>
    <row r="70" spans="1:4" x14ac:dyDescent="0.35">
      <c r="A70" s="3" t="s">
        <v>3</v>
      </c>
      <c r="B70" s="3">
        <v>7</v>
      </c>
      <c r="C70" s="4">
        <v>16</v>
      </c>
      <c r="D70">
        <v>78.5</v>
      </c>
    </row>
    <row r="71" spans="1:4" x14ac:dyDescent="0.35">
      <c r="A71" s="3" t="s">
        <v>3</v>
      </c>
      <c r="B71" s="3">
        <v>7</v>
      </c>
      <c r="C71" s="4">
        <v>16</v>
      </c>
      <c r="D71">
        <v>78.5</v>
      </c>
    </row>
    <row r="72" spans="1:4" x14ac:dyDescent="0.35">
      <c r="A72" s="3" t="s">
        <v>3</v>
      </c>
      <c r="B72" s="3">
        <v>7</v>
      </c>
      <c r="C72" s="4">
        <v>16</v>
      </c>
      <c r="D72">
        <v>78.5</v>
      </c>
    </row>
    <row r="73" spans="1:4" x14ac:dyDescent="0.35">
      <c r="A73" s="3" t="s">
        <v>3</v>
      </c>
      <c r="B73" s="3">
        <v>7</v>
      </c>
      <c r="C73" s="4">
        <v>16</v>
      </c>
      <c r="D73">
        <v>78.5</v>
      </c>
    </row>
    <row r="74" spans="1:4" x14ac:dyDescent="0.35">
      <c r="A74" s="3" t="s">
        <v>3</v>
      </c>
      <c r="B74" s="3">
        <v>7</v>
      </c>
      <c r="C74" s="4">
        <v>20</v>
      </c>
      <c r="D74">
        <v>78.5</v>
      </c>
    </row>
    <row r="75" spans="1:4" x14ac:dyDescent="0.35">
      <c r="A75" s="3" t="s">
        <v>3</v>
      </c>
      <c r="B75" s="3">
        <v>7</v>
      </c>
      <c r="C75" s="4">
        <v>12</v>
      </c>
      <c r="D75">
        <v>100</v>
      </c>
    </row>
    <row r="76" spans="1:4" x14ac:dyDescent="0.35">
      <c r="A76" s="3" t="s">
        <v>3</v>
      </c>
      <c r="B76" s="3">
        <v>7</v>
      </c>
      <c r="C76" s="4">
        <v>18</v>
      </c>
      <c r="D76">
        <v>100</v>
      </c>
    </row>
    <row r="77" spans="1:4" x14ac:dyDescent="0.35">
      <c r="A77" s="3" t="s">
        <v>3</v>
      </c>
      <c r="B77" s="3">
        <v>7</v>
      </c>
      <c r="C77" s="4">
        <v>20</v>
      </c>
      <c r="D77">
        <v>78.5</v>
      </c>
    </row>
    <row r="78" spans="1:4" x14ac:dyDescent="0.35">
      <c r="A78" s="3" t="s">
        <v>3</v>
      </c>
      <c r="B78" s="3">
        <v>7</v>
      </c>
      <c r="C78" s="4">
        <v>16</v>
      </c>
      <c r="D78">
        <v>100</v>
      </c>
    </row>
    <row r="79" spans="1:4" x14ac:dyDescent="0.35">
      <c r="A79" s="3" t="s">
        <v>3</v>
      </c>
      <c r="B79" s="3">
        <v>7</v>
      </c>
      <c r="C79" s="4">
        <v>11.6</v>
      </c>
      <c r="D79">
        <v>78.5</v>
      </c>
    </row>
    <row r="80" spans="1:4" x14ac:dyDescent="0.35">
      <c r="A80" s="3" t="s">
        <v>3</v>
      </c>
      <c r="B80" s="3">
        <v>7</v>
      </c>
      <c r="C80" s="4">
        <v>16.600000000000001</v>
      </c>
      <c r="D80">
        <v>100</v>
      </c>
    </row>
    <row r="81" spans="1:4" x14ac:dyDescent="0.35">
      <c r="A81" s="3" t="s">
        <v>3</v>
      </c>
      <c r="B81" s="3">
        <v>7</v>
      </c>
      <c r="C81" s="4">
        <v>16</v>
      </c>
      <c r="D81">
        <v>78.5</v>
      </c>
    </row>
    <row r="82" spans="1:4" x14ac:dyDescent="0.35">
      <c r="A82" s="3" t="s">
        <v>3</v>
      </c>
      <c r="B82" s="3">
        <v>7</v>
      </c>
      <c r="C82" s="4">
        <v>14</v>
      </c>
      <c r="D82">
        <v>78.5</v>
      </c>
    </row>
    <row r="83" spans="1:4" x14ac:dyDescent="0.35">
      <c r="A83" s="3" t="s">
        <v>3</v>
      </c>
      <c r="B83" s="3">
        <v>7</v>
      </c>
      <c r="C83" s="4">
        <v>12</v>
      </c>
      <c r="D83">
        <v>78.5</v>
      </c>
    </row>
    <row r="84" spans="1:4" x14ac:dyDescent="0.35">
      <c r="A84" s="3" t="s">
        <v>3</v>
      </c>
      <c r="B84" s="3">
        <v>7</v>
      </c>
      <c r="C84" s="4">
        <v>18</v>
      </c>
      <c r="D84">
        <v>100</v>
      </c>
    </row>
    <row r="85" spans="1:4" x14ac:dyDescent="0.35">
      <c r="A85" s="3" t="s">
        <v>3</v>
      </c>
      <c r="B85" s="3">
        <v>7</v>
      </c>
      <c r="C85" s="4">
        <v>15.6</v>
      </c>
      <c r="D85">
        <v>78.5</v>
      </c>
    </row>
    <row r="86" spans="1:4" x14ac:dyDescent="0.35">
      <c r="A86" s="3" t="s">
        <v>3</v>
      </c>
      <c r="B86" s="3">
        <v>7</v>
      </c>
      <c r="C86" s="4">
        <v>18</v>
      </c>
      <c r="D86">
        <v>78.5</v>
      </c>
    </row>
    <row r="87" spans="1:4" x14ac:dyDescent="0.35">
      <c r="A87" s="3" t="s">
        <v>3</v>
      </c>
      <c r="B87" s="3">
        <v>7</v>
      </c>
      <c r="C87" s="4">
        <v>20</v>
      </c>
      <c r="D87">
        <v>100</v>
      </c>
    </row>
    <row r="88" spans="1:4" x14ac:dyDescent="0.35">
      <c r="A88" s="3" t="s">
        <v>3</v>
      </c>
      <c r="B88" s="3">
        <v>8</v>
      </c>
      <c r="C88" s="4">
        <v>17.600000000000001</v>
      </c>
      <c r="D88">
        <v>78.5</v>
      </c>
    </row>
    <row r="89" spans="1:4" x14ac:dyDescent="0.35">
      <c r="A89" s="3" t="s">
        <v>3</v>
      </c>
      <c r="B89" s="3">
        <v>8</v>
      </c>
      <c r="C89" s="4">
        <v>12</v>
      </c>
      <c r="D89">
        <v>78.5</v>
      </c>
    </row>
    <row r="90" spans="1:4" x14ac:dyDescent="0.35">
      <c r="A90" s="3" t="s">
        <v>3</v>
      </c>
      <c r="B90" s="3">
        <v>8</v>
      </c>
      <c r="C90" s="4">
        <v>16.399999999999999</v>
      </c>
      <c r="D90">
        <v>100</v>
      </c>
    </row>
    <row r="91" spans="1:4" x14ac:dyDescent="0.35">
      <c r="A91" s="3" t="s">
        <v>3</v>
      </c>
      <c r="B91" s="3">
        <v>8</v>
      </c>
      <c r="C91" s="4">
        <v>15</v>
      </c>
      <c r="D91">
        <v>100</v>
      </c>
    </row>
    <row r="92" spans="1:4" x14ac:dyDescent="0.35">
      <c r="A92" s="3" t="s">
        <v>3</v>
      </c>
      <c r="B92" s="3">
        <v>8</v>
      </c>
      <c r="C92" s="4">
        <v>17.8</v>
      </c>
      <c r="D92">
        <v>100</v>
      </c>
    </row>
    <row r="93" spans="1:4" x14ac:dyDescent="0.35">
      <c r="A93" s="3" t="s">
        <v>3</v>
      </c>
      <c r="B93" s="3">
        <v>8</v>
      </c>
      <c r="C93" s="4">
        <v>19.2</v>
      </c>
      <c r="D93">
        <v>100</v>
      </c>
    </row>
    <row r="94" spans="1:4" x14ac:dyDescent="0.35">
      <c r="A94" s="3" t="s">
        <v>3</v>
      </c>
      <c r="B94" s="3">
        <v>8</v>
      </c>
      <c r="C94" s="4">
        <v>17</v>
      </c>
      <c r="D94">
        <v>100</v>
      </c>
    </row>
    <row r="95" spans="1:4" x14ac:dyDescent="0.35">
      <c r="A95" s="3" t="s">
        <v>3</v>
      </c>
      <c r="B95" s="3">
        <v>8</v>
      </c>
      <c r="C95" s="4">
        <v>12.8</v>
      </c>
      <c r="D95">
        <v>100</v>
      </c>
    </row>
    <row r="96" spans="1:4" x14ac:dyDescent="0.35">
      <c r="A96" s="3" t="s">
        <v>3</v>
      </c>
      <c r="B96" s="3">
        <v>8</v>
      </c>
      <c r="C96" s="4">
        <v>13.4</v>
      </c>
      <c r="D96">
        <v>78.5</v>
      </c>
    </row>
    <row r="97" spans="1:4" x14ac:dyDescent="0.35">
      <c r="A97" s="3" t="s">
        <v>3</v>
      </c>
      <c r="B97" s="3">
        <v>8</v>
      </c>
      <c r="C97" s="4">
        <v>17.399999999999999</v>
      </c>
      <c r="D97">
        <v>88</v>
      </c>
    </row>
    <row r="98" spans="1:4" x14ac:dyDescent="0.35">
      <c r="A98" s="3" t="s">
        <v>3</v>
      </c>
      <c r="B98" s="3">
        <v>8</v>
      </c>
      <c r="C98" s="4">
        <v>13.6</v>
      </c>
      <c r="D98">
        <v>78.5</v>
      </c>
    </row>
    <row r="99" spans="1:4" x14ac:dyDescent="0.35">
      <c r="A99" s="3" t="s">
        <v>3</v>
      </c>
      <c r="B99" s="3">
        <v>8</v>
      </c>
      <c r="C99" s="4">
        <v>16.2</v>
      </c>
      <c r="D99">
        <v>78.5</v>
      </c>
    </row>
    <row r="100" spans="1:4" x14ac:dyDescent="0.35">
      <c r="A100" s="3" t="s">
        <v>3</v>
      </c>
      <c r="B100" s="3">
        <v>8</v>
      </c>
      <c r="C100" s="4">
        <v>16.2</v>
      </c>
      <c r="D100">
        <v>78.5</v>
      </c>
    </row>
    <row r="101" spans="1:4" x14ac:dyDescent="0.35">
      <c r="A101" s="3" t="s">
        <v>3</v>
      </c>
      <c r="B101" s="3">
        <v>8</v>
      </c>
      <c r="C101" s="4">
        <v>18.399999999999999</v>
      </c>
      <c r="D101">
        <v>78.5</v>
      </c>
    </row>
    <row r="102" spans="1:4" x14ac:dyDescent="0.35">
      <c r="A102" s="3" t="s">
        <v>3</v>
      </c>
      <c r="B102" s="3">
        <v>8</v>
      </c>
      <c r="C102" s="4">
        <v>12.8</v>
      </c>
      <c r="D102">
        <v>78.5</v>
      </c>
    </row>
    <row r="103" spans="1:4" x14ac:dyDescent="0.35">
      <c r="A103" s="3" t="s">
        <v>3</v>
      </c>
      <c r="B103" s="3">
        <v>8</v>
      </c>
      <c r="C103" s="4">
        <v>18.2</v>
      </c>
      <c r="D103">
        <v>78.5</v>
      </c>
    </row>
    <row r="104" spans="1:4" x14ac:dyDescent="0.35">
      <c r="A104" s="3" t="s">
        <v>3</v>
      </c>
      <c r="B104" s="3">
        <v>8</v>
      </c>
      <c r="C104" s="4">
        <v>16.8</v>
      </c>
      <c r="D104">
        <v>78.5</v>
      </c>
    </row>
    <row r="105" spans="1:4" x14ac:dyDescent="0.35">
      <c r="A105" s="3" t="s">
        <v>3</v>
      </c>
      <c r="B105" s="3">
        <v>8</v>
      </c>
      <c r="C105" s="4">
        <v>15</v>
      </c>
      <c r="D105">
        <v>100</v>
      </c>
    </row>
    <row r="106" spans="1:4" x14ac:dyDescent="0.35">
      <c r="A106" s="3" t="s">
        <v>3</v>
      </c>
      <c r="B106" s="3">
        <v>8</v>
      </c>
      <c r="C106" s="4">
        <v>15</v>
      </c>
      <c r="D106">
        <v>78.5</v>
      </c>
    </row>
    <row r="107" spans="1:4" x14ac:dyDescent="0.35">
      <c r="A107" s="3" t="s">
        <v>3</v>
      </c>
      <c r="B107" s="3">
        <v>8</v>
      </c>
      <c r="C107" s="4">
        <v>15</v>
      </c>
      <c r="D107">
        <v>88</v>
      </c>
    </row>
    <row r="108" spans="1:4" x14ac:dyDescent="0.35">
      <c r="A108" s="3" t="s">
        <v>3</v>
      </c>
      <c r="B108" s="3">
        <v>8</v>
      </c>
      <c r="C108" s="4">
        <v>17</v>
      </c>
      <c r="D108">
        <v>78.5</v>
      </c>
    </row>
    <row r="109" spans="1:4" x14ac:dyDescent="0.35">
      <c r="A109" s="3" t="s">
        <v>3</v>
      </c>
      <c r="B109" s="3">
        <v>8</v>
      </c>
      <c r="C109" s="4">
        <v>17</v>
      </c>
      <c r="D109">
        <v>78.5</v>
      </c>
    </row>
    <row r="110" spans="1:4" x14ac:dyDescent="0.35">
      <c r="A110" s="3" t="s">
        <v>3</v>
      </c>
      <c r="B110" s="3">
        <v>8</v>
      </c>
      <c r="C110" s="4">
        <v>17</v>
      </c>
      <c r="D110">
        <v>100</v>
      </c>
    </row>
    <row r="111" spans="1:4" x14ac:dyDescent="0.35">
      <c r="A111" s="3" t="s">
        <v>3</v>
      </c>
      <c r="B111" s="3">
        <v>8</v>
      </c>
      <c r="C111" s="4">
        <v>15</v>
      </c>
      <c r="D111">
        <v>100</v>
      </c>
    </row>
    <row r="112" spans="1:4" x14ac:dyDescent="0.35">
      <c r="A112" s="3" t="s">
        <v>3</v>
      </c>
      <c r="B112" s="3">
        <v>8</v>
      </c>
      <c r="C112" s="4">
        <v>11</v>
      </c>
      <c r="D112">
        <v>100</v>
      </c>
    </row>
    <row r="113" spans="1:4" x14ac:dyDescent="0.35">
      <c r="A113" s="3" t="s">
        <v>3</v>
      </c>
      <c r="B113" s="3">
        <v>8</v>
      </c>
      <c r="C113" s="4">
        <v>20</v>
      </c>
      <c r="D113">
        <v>78.5</v>
      </c>
    </row>
    <row r="114" spans="1:4" x14ac:dyDescent="0.35">
      <c r="A114" s="3" t="s">
        <v>3</v>
      </c>
      <c r="B114" s="3">
        <v>8</v>
      </c>
      <c r="C114" s="4">
        <v>19</v>
      </c>
      <c r="D114">
        <v>88</v>
      </c>
    </row>
    <row r="115" spans="1:4" x14ac:dyDescent="0.35">
      <c r="A115" s="3" t="s">
        <v>3</v>
      </c>
      <c r="B115" s="3">
        <v>8</v>
      </c>
      <c r="C115" s="4">
        <v>17</v>
      </c>
      <c r="D115">
        <v>88</v>
      </c>
    </row>
    <row r="116" spans="1:4" x14ac:dyDescent="0.35">
      <c r="A116" s="3" t="s">
        <v>3</v>
      </c>
      <c r="B116" s="3">
        <v>8</v>
      </c>
      <c r="C116" s="4">
        <v>17</v>
      </c>
      <c r="D116">
        <v>88</v>
      </c>
    </row>
    <row r="117" spans="1:4" x14ac:dyDescent="0.35">
      <c r="A117" s="3" t="s">
        <v>3</v>
      </c>
      <c r="B117" s="3">
        <v>8</v>
      </c>
      <c r="C117" s="4">
        <v>17</v>
      </c>
      <c r="D117">
        <v>88</v>
      </c>
    </row>
    <row r="118" spans="1:4" x14ac:dyDescent="0.35">
      <c r="A118" s="3" t="s">
        <v>3</v>
      </c>
      <c r="B118" s="3">
        <v>8</v>
      </c>
      <c r="C118" s="4">
        <v>10</v>
      </c>
      <c r="D118">
        <v>88</v>
      </c>
    </row>
    <row r="119" spans="1:4" x14ac:dyDescent="0.35">
      <c r="A119" s="3" t="s">
        <v>3</v>
      </c>
      <c r="B119" s="3">
        <v>8</v>
      </c>
      <c r="C119" s="4">
        <v>18</v>
      </c>
      <c r="D119">
        <v>88</v>
      </c>
    </row>
    <row r="120" spans="1:4" x14ac:dyDescent="0.35">
      <c r="A120" s="3" t="s">
        <v>3</v>
      </c>
      <c r="B120" s="3">
        <v>8</v>
      </c>
      <c r="C120" s="4">
        <v>16</v>
      </c>
      <c r="D120">
        <v>78.5</v>
      </c>
    </row>
    <row r="121" spans="1:4" x14ac:dyDescent="0.35">
      <c r="A121" s="3" t="s">
        <v>3</v>
      </c>
      <c r="B121" s="3">
        <v>8</v>
      </c>
      <c r="C121" s="4">
        <v>15</v>
      </c>
      <c r="D121">
        <v>78.5</v>
      </c>
    </row>
    <row r="122" spans="1:4" x14ac:dyDescent="0.35">
      <c r="A122" s="3" t="s">
        <v>3</v>
      </c>
      <c r="B122" s="3">
        <v>8</v>
      </c>
      <c r="C122" s="4">
        <v>16</v>
      </c>
      <c r="D122">
        <v>78.5</v>
      </c>
    </row>
    <row r="123" spans="1:4" x14ac:dyDescent="0.35">
      <c r="A123" s="3" t="s">
        <v>3</v>
      </c>
      <c r="B123" s="3">
        <v>8</v>
      </c>
      <c r="C123" s="4">
        <v>11</v>
      </c>
      <c r="D123">
        <v>78.5</v>
      </c>
    </row>
    <row r="124" spans="1:4" x14ac:dyDescent="0.35">
      <c r="A124" s="3" t="s">
        <v>3</v>
      </c>
      <c r="B124" s="3">
        <v>8</v>
      </c>
      <c r="C124" s="4">
        <v>11</v>
      </c>
      <c r="D124">
        <v>88</v>
      </c>
    </row>
    <row r="125" spans="1:4" x14ac:dyDescent="0.35">
      <c r="A125" s="3" t="s">
        <v>3</v>
      </c>
      <c r="B125" s="3">
        <v>8</v>
      </c>
      <c r="C125" s="4">
        <v>13</v>
      </c>
      <c r="D125">
        <v>78.5</v>
      </c>
    </row>
    <row r="126" spans="1:4" x14ac:dyDescent="0.35">
      <c r="A126" s="3" t="s">
        <v>3</v>
      </c>
      <c r="B126" s="3">
        <v>8</v>
      </c>
      <c r="C126" s="4">
        <v>17</v>
      </c>
      <c r="D126">
        <v>100</v>
      </c>
    </row>
    <row r="127" spans="1:4" x14ac:dyDescent="0.35">
      <c r="A127" s="3" t="s">
        <v>3</v>
      </c>
      <c r="B127" s="3">
        <v>8</v>
      </c>
      <c r="C127" s="4">
        <v>15.5</v>
      </c>
      <c r="D127">
        <v>88</v>
      </c>
    </row>
    <row r="128" spans="1:4" x14ac:dyDescent="0.35">
      <c r="A128" s="3" t="s">
        <v>3</v>
      </c>
      <c r="B128" s="3">
        <v>8</v>
      </c>
      <c r="C128" s="4">
        <v>17.5</v>
      </c>
      <c r="D128">
        <v>88</v>
      </c>
    </row>
    <row r="129" spans="1:6" x14ac:dyDescent="0.35">
      <c r="A129" s="3" t="s">
        <v>3</v>
      </c>
      <c r="B129" s="3">
        <v>8</v>
      </c>
      <c r="C129" s="4">
        <v>16</v>
      </c>
      <c r="D129">
        <v>88</v>
      </c>
    </row>
    <row r="130" spans="1:6" x14ac:dyDescent="0.35">
      <c r="A130" s="3" t="s">
        <v>3</v>
      </c>
      <c r="B130" s="3">
        <v>8</v>
      </c>
      <c r="C130" s="4">
        <v>14</v>
      </c>
      <c r="D130">
        <v>88</v>
      </c>
    </row>
    <row r="131" spans="1:6" x14ac:dyDescent="0.35">
      <c r="A131" s="3" t="s">
        <v>3</v>
      </c>
      <c r="B131" s="3">
        <v>8</v>
      </c>
      <c r="C131" s="4">
        <v>20</v>
      </c>
      <c r="D131">
        <v>78.5</v>
      </c>
    </row>
    <row r="132" spans="1:6" x14ac:dyDescent="0.35">
      <c r="A132" s="3" t="s">
        <v>3</v>
      </c>
      <c r="B132" s="3">
        <v>8</v>
      </c>
      <c r="C132" s="4">
        <v>15.5</v>
      </c>
      <c r="D132">
        <v>100</v>
      </c>
    </row>
    <row r="133" spans="1:6" x14ac:dyDescent="0.35">
      <c r="A133" s="3" t="s">
        <v>3</v>
      </c>
      <c r="B133" s="3">
        <v>8</v>
      </c>
      <c r="C133" s="4">
        <v>16</v>
      </c>
      <c r="D133">
        <v>78.5</v>
      </c>
    </row>
    <row r="134" spans="1:6" x14ac:dyDescent="0.35">
      <c r="A134" s="3" t="s">
        <v>3</v>
      </c>
      <c r="B134" s="3">
        <v>8</v>
      </c>
      <c r="C134" s="4">
        <v>20</v>
      </c>
      <c r="D134">
        <v>78.5</v>
      </c>
    </row>
    <row r="135" spans="1:6" x14ac:dyDescent="0.35">
      <c r="A135" s="3" t="s">
        <v>3</v>
      </c>
      <c r="B135" s="3">
        <v>8</v>
      </c>
      <c r="C135" s="4">
        <v>16</v>
      </c>
      <c r="D135">
        <v>78.5</v>
      </c>
    </row>
    <row r="136" spans="1:6" x14ac:dyDescent="0.35">
      <c r="A136" s="3" t="s">
        <v>3</v>
      </c>
      <c r="B136" s="3">
        <v>8</v>
      </c>
      <c r="C136" s="4">
        <v>14</v>
      </c>
      <c r="D136">
        <v>88</v>
      </c>
    </row>
    <row r="137" spans="1:6" x14ac:dyDescent="0.35">
      <c r="A137" s="3" t="s">
        <v>3</v>
      </c>
      <c r="B137" s="3">
        <v>8</v>
      </c>
      <c r="C137" s="4">
        <v>30</v>
      </c>
      <c r="D137">
        <v>88</v>
      </c>
    </row>
    <row r="138" spans="1:6" x14ac:dyDescent="0.35">
      <c r="A138" s="3" t="s">
        <v>3</v>
      </c>
      <c r="B138" s="3">
        <v>8</v>
      </c>
      <c r="C138" s="4">
        <v>14</v>
      </c>
      <c r="D138">
        <v>88</v>
      </c>
    </row>
    <row r="141" spans="1:6" x14ac:dyDescent="0.35">
      <c r="A141" s="74" t="s">
        <v>7</v>
      </c>
      <c r="B141" s="74"/>
      <c r="C141" s="74"/>
      <c r="D141" s="74"/>
      <c r="E141" s="74"/>
      <c r="F141">
        <f>COUNT(B4:B138)</f>
        <v>134</v>
      </c>
    </row>
  </sheetData>
  <autoFilter ref="A4:C138">
    <sortState ref="A5:C138">
      <sortCondition ref="B4:B138"/>
    </sortState>
  </autoFilter>
  <mergeCells count="5">
    <mergeCell ref="M41:Q41"/>
    <mergeCell ref="A141:E141"/>
    <mergeCell ref="H5:I5"/>
    <mergeCell ref="J5:K5"/>
    <mergeCell ref="A2:K2"/>
  </mergeCell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J146"/>
  <sheetViews>
    <sheetView topLeftCell="A114" workbookViewId="0">
      <selection activeCell="M62" sqref="M62"/>
    </sheetView>
  </sheetViews>
  <sheetFormatPr defaultRowHeight="14.5" x14ac:dyDescent="0.35"/>
  <cols>
    <col min="9" max="9" width="11" customWidth="1"/>
  </cols>
  <sheetData>
    <row r="1" spans="1:10" ht="43.5" x14ac:dyDescent="0.35">
      <c r="A1" s="6" t="s">
        <v>0</v>
      </c>
      <c r="B1" s="6" t="s">
        <v>1</v>
      </c>
      <c r="C1" s="7" t="s">
        <v>4</v>
      </c>
    </row>
    <row r="2" spans="1:10" ht="15" customHeight="1" x14ac:dyDescent="0.35">
      <c r="A2" s="3" t="s">
        <v>2</v>
      </c>
      <c r="B2" s="3">
        <v>6</v>
      </c>
      <c r="C2" s="4">
        <v>16.600000000000001</v>
      </c>
      <c r="F2" s="17" t="s">
        <v>29</v>
      </c>
      <c r="G2" s="68" t="s">
        <v>30</v>
      </c>
      <c r="H2" s="68"/>
      <c r="I2" s="68" t="s">
        <v>31</v>
      </c>
      <c r="J2" s="68"/>
    </row>
    <row r="3" spans="1:10" ht="20" x14ac:dyDescent="0.35">
      <c r="A3" s="3" t="s">
        <v>2</v>
      </c>
      <c r="B3" s="3">
        <v>6</v>
      </c>
      <c r="C3" s="4">
        <v>15.6</v>
      </c>
      <c r="F3" s="17" t="s">
        <v>32</v>
      </c>
      <c r="G3" s="17" t="s">
        <v>33</v>
      </c>
      <c r="H3" s="17" t="s">
        <v>34</v>
      </c>
      <c r="I3" s="17" t="s">
        <v>33</v>
      </c>
      <c r="J3" s="17" t="s">
        <v>43</v>
      </c>
    </row>
    <row r="4" spans="1:10" x14ac:dyDescent="0.35">
      <c r="A4" s="3" t="s">
        <v>2</v>
      </c>
      <c r="B4" s="3">
        <v>7</v>
      </c>
      <c r="C4" s="4">
        <v>18</v>
      </c>
      <c r="F4" s="13">
        <v>11</v>
      </c>
      <c r="G4" s="13">
        <v>81.5</v>
      </c>
      <c r="H4" s="13">
        <v>56.7</v>
      </c>
      <c r="I4" s="13" t="s">
        <v>21</v>
      </c>
      <c r="J4" s="13" t="s">
        <v>22</v>
      </c>
    </row>
    <row r="5" spans="1:10" x14ac:dyDescent="0.35">
      <c r="A5" s="3" t="s">
        <v>2</v>
      </c>
      <c r="B5" s="3">
        <v>6</v>
      </c>
      <c r="C5" s="4">
        <v>12.4</v>
      </c>
      <c r="F5" s="13">
        <v>12</v>
      </c>
      <c r="G5" s="13">
        <v>91.5</v>
      </c>
      <c r="H5" s="13">
        <v>59</v>
      </c>
      <c r="I5" s="13" t="s">
        <v>23</v>
      </c>
      <c r="J5" s="13" t="s">
        <v>24</v>
      </c>
    </row>
    <row r="6" spans="1:10" x14ac:dyDescent="0.35">
      <c r="A6" s="3" t="s">
        <v>2</v>
      </c>
      <c r="B6" s="3">
        <v>7</v>
      </c>
      <c r="C6" s="4">
        <v>14.4</v>
      </c>
      <c r="F6" s="13">
        <v>13</v>
      </c>
      <c r="G6" s="13">
        <v>101</v>
      </c>
      <c r="H6" s="13">
        <v>61.7</v>
      </c>
      <c r="I6" s="13" t="s">
        <v>25</v>
      </c>
      <c r="J6" s="13" t="s">
        <v>26</v>
      </c>
    </row>
    <row r="7" spans="1:10" x14ac:dyDescent="0.35">
      <c r="A7" s="3" t="s">
        <v>2</v>
      </c>
      <c r="B7" s="3">
        <v>6</v>
      </c>
      <c r="C7" s="4">
        <v>17.399999999999999</v>
      </c>
      <c r="F7" s="13">
        <v>14</v>
      </c>
      <c r="G7" s="13">
        <v>105</v>
      </c>
      <c r="H7" s="13">
        <v>62.5</v>
      </c>
      <c r="I7" s="13" t="s">
        <v>27</v>
      </c>
      <c r="J7" s="13" t="s">
        <v>28</v>
      </c>
    </row>
    <row r="8" spans="1:10" x14ac:dyDescent="0.35">
      <c r="A8" s="3" t="s">
        <v>2</v>
      </c>
      <c r="B8" s="3">
        <v>8</v>
      </c>
      <c r="C8" s="4">
        <v>14.4</v>
      </c>
    </row>
    <row r="9" spans="1:10" x14ac:dyDescent="0.35">
      <c r="A9" s="3" t="s">
        <v>2</v>
      </c>
      <c r="B9" s="3">
        <v>8</v>
      </c>
      <c r="C9" s="4">
        <v>12.4</v>
      </c>
    </row>
    <row r="10" spans="1:10" x14ac:dyDescent="0.35">
      <c r="A10" s="3" t="s">
        <v>2</v>
      </c>
      <c r="B10" s="3">
        <v>6</v>
      </c>
      <c r="C10" s="4">
        <v>19</v>
      </c>
    </row>
    <row r="11" spans="1:10" x14ac:dyDescent="0.35">
      <c r="A11" s="3" t="s">
        <v>2</v>
      </c>
      <c r="B11" s="3">
        <v>8</v>
      </c>
      <c r="C11" s="4">
        <v>21.4</v>
      </c>
    </row>
    <row r="12" spans="1:10" x14ac:dyDescent="0.35">
      <c r="A12" s="3" t="s">
        <v>2</v>
      </c>
      <c r="B12" s="3">
        <v>6</v>
      </c>
      <c r="C12" s="4">
        <v>13.8</v>
      </c>
    </row>
    <row r="13" spans="1:10" x14ac:dyDescent="0.35">
      <c r="A13" s="3" t="s">
        <v>2</v>
      </c>
      <c r="B13" s="3">
        <v>6</v>
      </c>
      <c r="C13" s="4">
        <v>16</v>
      </c>
    </row>
    <row r="14" spans="1:10" x14ac:dyDescent="0.35">
      <c r="A14" s="3" t="s">
        <v>2</v>
      </c>
      <c r="B14" s="3">
        <v>6</v>
      </c>
      <c r="C14" s="4">
        <v>17</v>
      </c>
    </row>
    <row r="15" spans="1:10" x14ac:dyDescent="0.35">
      <c r="A15" s="3" t="s">
        <v>2</v>
      </c>
      <c r="B15" s="3">
        <v>6</v>
      </c>
      <c r="C15" s="4">
        <v>14.6</v>
      </c>
    </row>
    <row r="16" spans="1:10" x14ac:dyDescent="0.35">
      <c r="A16" s="3" t="s">
        <v>2</v>
      </c>
      <c r="B16" s="3">
        <v>6</v>
      </c>
      <c r="C16" s="4">
        <v>15</v>
      </c>
    </row>
    <row r="17" spans="1:3" x14ac:dyDescent="0.35">
      <c r="A17" s="3" t="s">
        <v>2</v>
      </c>
      <c r="B17" s="3">
        <v>8</v>
      </c>
      <c r="C17" s="4">
        <v>15.8</v>
      </c>
    </row>
    <row r="18" spans="1:3" x14ac:dyDescent="0.35">
      <c r="A18" s="3" t="s">
        <v>2</v>
      </c>
      <c r="B18" s="3">
        <v>8</v>
      </c>
      <c r="C18" s="4">
        <v>14</v>
      </c>
    </row>
    <row r="19" spans="1:3" x14ac:dyDescent="0.35">
      <c r="A19" s="3" t="s">
        <v>2</v>
      </c>
      <c r="B19" s="3">
        <v>7</v>
      </c>
      <c r="C19" s="4">
        <v>12</v>
      </c>
    </row>
    <row r="20" spans="1:3" x14ac:dyDescent="0.35">
      <c r="A20" s="3" t="s">
        <v>2</v>
      </c>
      <c r="B20" s="3">
        <v>8</v>
      </c>
      <c r="C20" s="4">
        <v>17</v>
      </c>
    </row>
    <row r="21" spans="1:3" x14ac:dyDescent="0.35">
      <c r="A21" s="3" t="s">
        <v>2</v>
      </c>
      <c r="B21" s="3">
        <v>7</v>
      </c>
      <c r="C21" s="4">
        <v>14.2</v>
      </c>
    </row>
    <row r="22" spans="1:3" x14ac:dyDescent="0.35">
      <c r="A22" s="3" t="s">
        <v>2</v>
      </c>
      <c r="B22" s="3">
        <v>6</v>
      </c>
      <c r="C22" s="4">
        <v>16</v>
      </c>
    </row>
    <row r="23" spans="1:3" x14ac:dyDescent="0.35">
      <c r="A23" s="3" t="s">
        <v>2</v>
      </c>
      <c r="B23" s="3">
        <v>6</v>
      </c>
      <c r="C23" s="4">
        <v>12.4</v>
      </c>
    </row>
    <row r="24" spans="1:3" x14ac:dyDescent="0.35">
      <c r="A24" s="3" t="s">
        <v>2</v>
      </c>
      <c r="B24" s="3">
        <v>6</v>
      </c>
      <c r="C24" s="4">
        <v>10.4</v>
      </c>
    </row>
    <row r="25" spans="1:3" x14ac:dyDescent="0.35">
      <c r="A25" s="3" t="s">
        <v>2</v>
      </c>
      <c r="B25" s="3">
        <v>8</v>
      </c>
      <c r="C25" s="4">
        <v>15.8</v>
      </c>
    </row>
    <row r="26" spans="1:3" x14ac:dyDescent="0.35">
      <c r="A26" s="3" t="s">
        <v>2</v>
      </c>
      <c r="B26" s="3">
        <v>6</v>
      </c>
      <c r="C26" s="4">
        <v>10</v>
      </c>
    </row>
    <row r="27" spans="1:3" x14ac:dyDescent="0.35">
      <c r="A27" s="3" t="s">
        <v>2</v>
      </c>
      <c r="B27" s="3">
        <v>8</v>
      </c>
      <c r="C27" s="4">
        <v>16</v>
      </c>
    </row>
    <row r="28" spans="1:3" x14ac:dyDescent="0.35">
      <c r="A28" s="3" t="s">
        <v>2</v>
      </c>
      <c r="B28" s="3">
        <v>7</v>
      </c>
      <c r="C28" s="4">
        <v>14</v>
      </c>
    </row>
    <row r="29" spans="1:3" x14ac:dyDescent="0.35">
      <c r="A29" s="3" t="s">
        <v>2</v>
      </c>
      <c r="B29" s="3">
        <v>8</v>
      </c>
      <c r="C29" s="4">
        <v>15</v>
      </c>
    </row>
    <row r="30" spans="1:3" x14ac:dyDescent="0.35">
      <c r="A30" s="3" t="s">
        <v>2</v>
      </c>
      <c r="B30" s="3">
        <v>8</v>
      </c>
      <c r="C30" s="4">
        <v>18</v>
      </c>
    </row>
    <row r="31" spans="1:3" x14ac:dyDescent="0.35">
      <c r="A31" s="3" t="s">
        <v>2</v>
      </c>
      <c r="B31" s="3">
        <v>8</v>
      </c>
      <c r="C31" s="4">
        <v>15</v>
      </c>
    </row>
    <row r="32" spans="1:3" x14ac:dyDescent="0.35">
      <c r="A32" s="3" t="s">
        <v>2</v>
      </c>
      <c r="B32" s="3">
        <v>8</v>
      </c>
      <c r="C32" s="4">
        <v>13</v>
      </c>
    </row>
    <row r="33" spans="1:3" x14ac:dyDescent="0.35">
      <c r="A33" s="3" t="s">
        <v>2</v>
      </c>
      <c r="B33" s="3">
        <v>7</v>
      </c>
      <c r="C33" s="4">
        <v>16</v>
      </c>
    </row>
    <row r="34" spans="1:3" x14ac:dyDescent="0.35">
      <c r="A34" s="3" t="s">
        <v>2</v>
      </c>
      <c r="B34" s="3">
        <v>7</v>
      </c>
      <c r="C34" s="4">
        <v>18</v>
      </c>
    </row>
    <row r="35" spans="1:3" x14ac:dyDescent="0.35">
      <c r="A35" s="3" t="s">
        <v>2</v>
      </c>
      <c r="B35" s="3">
        <v>7</v>
      </c>
      <c r="C35" s="4">
        <v>19</v>
      </c>
    </row>
    <row r="36" spans="1:3" x14ac:dyDescent="0.35">
      <c r="A36" s="3" t="s">
        <v>2</v>
      </c>
      <c r="B36" s="3">
        <v>7</v>
      </c>
      <c r="C36" s="4">
        <v>19</v>
      </c>
    </row>
    <row r="37" spans="1:3" x14ac:dyDescent="0.35">
      <c r="A37" s="3" t="s">
        <v>2</v>
      </c>
      <c r="B37" s="3">
        <v>7</v>
      </c>
      <c r="C37" s="4">
        <v>13</v>
      </c>
    </row>
    <row r="38" spans="1:3" x14ac:dyDescent="0.35">
      <c r="A38" s="3" t="s">
        <v>2</v>
      </c>
      <c r="B38" s="3">
        <v>7</v>
      </c>
      <c r="C38" s="4">
        <v>17</v>
      </c>
    </row>
    <row r="39" spans="1:3" x14ac:dyDescent="0.35">
      <c r="A39" s="3" t="s">
        <v>2</v>
      </c>
      <c r="B39" s="3">
        <v>7</v>
      </c>
      <c r="C39" s="4">
        <v>18</v>
      </c>
    </row>
    <row r="40" spans="1:3" x14ac:dyDescent="0.35">
      <c r="A40" s="3" t="s">
        <v>2</v>
      </c>
      <c r="B40" s="3">
        <v>7</v>
      </c>
      <c r="C40" s="4">
        <v>20</v>
      </c>
    </row>
    <row r="41" spans="1:3" x14ac:dyDescent="0.35">
      <c r="A41" s="3" t="s">
        <v>2</v>
      </c>
      <c r="B41" s="3">
        <v>7</v>
      </c>
      <c r="C41" s="4">
        <v>12</v>
      </c>
    </row>
    <row r="42" spans="1:3" x14ac:dyDescent="0.35">
      <c r="A42" s="3" t="s">
        <v>2</v>
      </c>
      <c r="B42" s="3">
        <v>8</v>
      </c>
      <c r="C42" s="4">
        <v>15</v>
      </c>
    </row>
    <row r="43" spans="1:3" x14ac:dyDescent="0.35">
      <c r="A43" s="3" t="s">
        <v>2</v>
      </c>
      <c r="B43" s="3">
        <v>8</v>
      </c>
      <c r="C43" s="4">
        <v>20</v>
      </c>
    </row>
    <row r="44" spans="1:3" x14ac:dyDescent="0.35">
      <c r="A44" s="3" t="s">
        <v>2</v>
      </c>
      <c r="B44" s="3">
        <v>6</v>
      </c>
      <c r="C44" s="4">
        <v>19</v>
      </c>
    </row>
    <row r="45" spans="1:3" x14ac:dyDescent="0.35">
      <c r="A45" s="3" t="s">
        <v>2</v>
      </c>
      <c r="B45" s="3">
        <v>6</v>
      </c>
      <c r="C45" s="4">
        <v>17</v>
      </c>
    </row>
    <row r="46" spans="1:3" x14ac:dyDescent="0.35">
      <c r="A46" s="3" t="s">
        <v>2</v>
      </c>
      <c r="B46" s="3">
        <v>7</v>
      </c>
      <c r="C46" s="4">
        <v>20</v>
      </c>
    </row>
    <row r="47" spans="1:3" x14ac:dyDescent="0.35">
      <c r="A47" s="3" t="s">
        <v>2</v>
      </c>
      <c r="B47" s="3">
        <v>7</v>
      </c>
      <c r="C47" s="4">
        <v>10</v>
      </c>
    </row>
    <row r="48" spans="1:3" x14ac:dyDescent="0.35">
      <c r="A48" s="3" t="s">
        <v>2</v>
      </c>
      <c r="B48" s="3">
        <v>6</v>
      </c>
      <c r="C48" s="4">
        <v>17</v>
      </c>
    </row>
    <row r="49" spans="1:10" x14ac:dyDescent="0.35">
      <c r="A49" s="3" t="s">
        <v>2</v>
      </c>
      <c r="B49" s="3">
        <v>6</v>
      </c>
      <c r="C49" s="4">
        <v>17</v>
      </c>
    </row>
    <row r="50" spans="1:10" x14ac:dyDescent="0.35">
      <c r="A50" s="3" t="s">
        <v>2</v>
      </c>
      <c r="B50" s="3">
        <v>7</v>
      </c>
      <c r="C50" s="4">
        <v>17</v>
      </c>
    </row>
    <row r="51" spans="1:10" x14ac:dyDescent="0.35">
      <c r="A51" s="3" t="s">
        <v>2</v>
      </c>
      <c r="B51" s="3">
        <v>7</v>
      </c>
      <c r="C51" s="4">
        <v>19</v>
      </c>
    </row>
    <row r="52" spans="1:10" x14ac:dyDescent="0.35">
      <c r="A52" s="3" t="s">
        <v>2</v>
      </c>
      <c r="B52" s="3">
        <v>7</v>
      </c>
      <c r="C52" s="4">
        <v>19</v>
      </c>
    </row>
    <row r="53" spans="1:10" x14ac:dyDescent="0.35">
      <c r="A53" s="3" t="s">
        <v>2</v>
      </c>
      <c r="B53" s="3">
        <v>7</v>
      </c>
      <c r="C53" s="4">
        <v>19</v>
      </c>
    </row>
    <row r="54" spans="1:10" x14ac:dyDescent="0.35">
      <c r="A54" s="3" t="s">
        <v>2</v>
      </c>
      <c r="B54" s="3">
        <v>7</v>
      </c>
      <c r="C54" s="4">
        <v>15</v>
      </c>
    </row>
    <row r="55" spans="1:10" x14ac:dyDescent="0.35">
      <c r="A55" s="3" t="s">
        <v>2</v>
      </c>
      <c r="B55" s="3">
        <v>6</v>
      </c>
      <c r="C55" s="4">
        <v>17</v>
      </c>
    </row>
    <row r="56" spans="1:10" x14ac:dyDescent="0.35">
      <c r="A56" s="3" t="s">
        <v>2</v>
      </c>
      <c r="B56" s="3">
        <v>7</v>
      </c>
      <c r="C56" s="4">
        <v>19</v>
      </c>
    </row>
    <row r="57" spans="1:10" x14ac:dyDescent="0.35">
      <c r="A57" s="3" t="s">
        <v>2</v>
      </c>
      <c r="B57" s="3">
        <v>7</v>
      </c>
      <c r="C57" s="4">
        <v>16</v>
      </c>
    </row>
    <row r="58" spans="1:10" x14ac:dyDescent="0.35">
      <c r="A58" s="3" t="s">
        <v>2</v>
      </c>
      <c r="B58" s="3">
        <v>7</v>
      </c>
      <c r="C58" s="4">
        <v>20</v>
      </c>
    </row>
    <row r="59" spans="1:10" x14ac:dyDescent="0.35">
      <c r="A59" s="3" t="s">
        <v>2</v>
      </c>
      <c r="B59" s="3">
        <v>6</v>
      </c>
      <c r="C59" s="4">
        <v>19</v>
      </c>
    </row>
    <row r="60" spans="1:10" x14ac:dyDescent="0.35">
      <c r="A60" s="3" t="s">
        <v>2</v>
      </c>
      <c r="B60" s="3">
        <v>8</v>
      </c>
      <c r="C60" s="4">
        <v>16</v>
      </c>
    </row>
    <row r="61" spans="1:10" x14ac:dyDescent="0.35">
      <c r="A61" s="3" t="s">
        <v>2</v>
      </c>
      <c r="B61" s="3">
        <v>8</v>
      </c>
      <c r="C61" s="4">
        <v>20</v>
      </c>
      <c r="F61" s="37" t="s">
        <v>74</v>
      </c>
      <c r="G61" s="37"/>
      <c r="H61" s="37"/>
      <c r="I61" s="37"/>
      <c r="J61" s="37"/>
    </row>
    <row r="62" spans="1:10" ht="43.5" x14ac:dyDescent="0.35">
      <c r="A62" s="3" t="s">
        <v>2</v>
      </c>
      <c r="B62" s="3">
        <v>6</v>
      </c>
      <c r="C62" s="4">
        <v>18</v>
      </c>
      <c r="F62" s="35" t="s">
        <v>1</v>
      </c>
      <c r="G62" s="35" t="s">
        <v>44</v>
      </c>
      <c r="H62" s="35" t="s">
        <v>45</v>
      </c>
      <c r="I62" s="35" t="s">
        <v>66</v>
      </c>
      <c r="J62" s="35" t="s">
        <v>46</v>
      </c>
    </row>
    <row r="63" spans="1:10" x14ac:dyDescent="0.35">
      <c r="A63" s="3" t="s">
        <v>2</v>
      </c>
      <c r="B63" s="3">
        <v>7</v>
      </c>
      <c r="C63" s="4">
        <v>16</v>
      </c>
      <c r="F63" s="13">
        <v>6</v>
      </c>
      <c r="G63" s="13">
        <v>16.110447761194035</v>
      </c>
      <c r="H63" s="13">
        <v>81.5</v>
      </c>
      <c r="I63" s="13">
        <v>44</v>
      </c>
      <c r="J63" s="13">
        <v>0.19767420565882252</v>
      </c>
    </row>
    <row r="64" spans="1:10" x14ac:dyDescent="0.35">
      <c r="A64" s="3" t="s">
        <v>2</v>
      </c>
      <c r="B64" s="3">
        <v>7</v>
      </c>
      <c r="C64" s="4">
        <v>15</v>
      </c>
      <c r="F64" s="13">
        <v>7</v>
      </c>
      <c r="G64" s="13">
        <v>16.129889298892991</v>
      </c>
      <c r="H64" s="13">
        <v>91.5</v>
      </c>
      <c r="I64" s="13">
        <v>60</v>
      </c>
      <c r="J64" s="13">
        <v>0.17628294315730045</v>
      </c>
    </row>
    <row r="65" spans="1:10" x14ac:dyDescent="0.35">
      <c r="A65" s="3" t="s">
        <v>2</v>
      </c>
      <c r="B65" s="3">
        <v>6</v>
      </c>
      <c r="C65" s="4">
        <v>25</v>
      </c>
      <c r="F65" s="13">
        <v>8</v>
      </c>
      <c r="G65" s="13">
        <v>16.056031128404669</v>
      </c>
      <c r="H65" s="13">
        <v>101</v>
      </c>
      <c r="I65" s="13">
        <v>33</v>
      </c>
      <c r="J65" s="13">
        <v>0.1589706052317294</v>
      </c>
    </row>
    <row r="66" spans="1:10" x14ac:dyDescent="0.35">
      <c r="A66" s="3" t="s">
        <v>2</v>
      </c>
      <c r="B66" s="3">
        <v>7</v>
      </c>
      <c r="C66" s="4">
        <v>19</v>
      </c>
      <c r="I66">
        <v>137</v>
      </c>
    </row>
    <row r="67" spans="1:10" x14ac:dyDescent="0.35">
      <c r="A67" s="3" t="s">
        <v>2</v>
      </c>
      <c r="B67" s="3">
        <v>7</v>
      </c>
      <c r="C67" s="4">
        <v>18</v>
      </c>
    </row>
    <row r="68" spans="1:10" x14ac:dyDescent="0.35">
      <c r="A68" s="3" t="s">
        <v>2</v>
      </c>
      <c r="B68" s="3">
        <v>7</v>
      </c>
      <c r="C68" s="4">
        <v>13.1</v>
      </c>
    </row>
    <row r="69" spans="1:10" x14ac:dyDescent="0.35">
      <c r="A69" s="3" t="s">
        <v>2</v>
      </c>
      <c r="B69" s="3">
        <v>7</v>
      </c>
      <c r="C69" s="4">
        <v>19</v>
      </c>
    </row>
    <row r="70" spans="1:10" x14ac:dyDescent="0.35">
      <c r="A70" s="3" t="s">
        <v>2</v>
      </c>
      <c r="B70" s="3">
        <v>7</v>
      </c>
      <c r="C70" s="4">
        <v>15.6</v>
      </c>
    </row>
    <row r="71" spans="1:10" x14ac:dyDescent="0.35">
      <c r="A71" s="3" t="s">
        <v>2</v>
      </c>
      <c r="B71" s="3">
        <v>8</v>
      </c>
      <c r="C71" s="4">
        <v>18.600000000000001</v>
      </c>
    </row>
    <row r="72" spans="1:10" x14ac:dyDescent="0.35">
      <c r="A72" s="3" t="s">
        <v>2</v>
      </c>
      <c r="B72" s="3">
        <v>7</v>
      </c>
      <c r="C72" s="4">
        <v>14.6</v>
      </c>
    </row>
    <row r="73" spans="1:10" x14ac:dyDescent="0.35">
      <c r="A73" s="3" t="s">
        <v>2</v>
      </c>
      <c r="B73" s="3">
        <v>7</v>
      </c>
      <c r="C73" s="4">
        <v>12.6</v>
      </c>
    </row>
    <row r="74" spans="1:10" x14ac:dyDescent="0.35">
      <c r="A74" s="3" t="s">
        <v>2</v>
      </c>
      <c r="B74" s="3">
        <v>7</v>
      </c>
      <c r="C74" s="4">
        <v>15.4</v>
      </c>
    </row>
    <row r="75" spans="1:10" x14ac:dyDescent="0.35">
      <c r="A75" s="3" t="s">
        <v>2</v>
      </c>
      <c r="B75" s="3">
        <v>6</v>
      </c>
      <c r="C75" s="4">
        <v>12.6</v>
      </c>
    </row>
    <row r="76" spans="1:10" x14ac:dyDescent="0.35">
      <c r="A76" s="3" t="s">
        <v>2</v>
      </c>
      <c r="B76" s="3">
        <v>6</v>
      </c>
      <c r="C76" s="4">
        <v>14.8</v>
      </c>
    </row>
    <row r="77" spans="1:10" x14ac:dyDescent="0.35">
      <c r="A77" s="3" t="s">
        <v>2</v>
      </c>
      <c r="B77" s="3">
        <v>6</v>
      </c>
      <c r="C77" s="4">
        <v>14</v>
      </c>
    </row>
    <row r="78" spans="1:10" x14ac:dyDescent="0.35">
      <c r="A78" s="3" t="s">
        <v>2</v>
      </c>
      <c r="B78" s="3">
        <v>7</v>
      </c>
      <c r="C78" s="4">
        <v>17.8</v>
      </c>
    </row>
    <row r="79" spans="1:10" x14ac:dyDescent="0.35">
      <c r="A79" s="3" t="s">
        <v>2</v>
      </c>
      <c r="B79" s="3">
        <v>6</v>
      </c>
      <c r="C79" s="4">
        <v>16</v>
      </c>
    </row>
    <row r="80" spans="1:10" x14ac:dyDescent="0.35">
      <c r="A80" s="3" t="s">
        <v>2</v>
      </c>
      <c r="B80" s="3">
        <v>6</v>
      </c>
      <c r="C80" s="4">
        <v>13</v>
      </c>
    </row>
    <row r="81" spans="1:3" x14ac:dyDescent="0.35">
      <c r="A81" s="3" t="s">
        <v>2</v>
      </c>
      <c r="B81" s="3">
        <v>6</v>
      </c>
      <c r="C81" s="4">
        <v>14</v>
      </c>
    </row>
    <row r="82" spans="1:3" ht="45" customHeight="1" x14ac:dyDescent="0.35">
      <c r="A82" s="3" t="s">
        <v>2</v>
      </c>
      <c r="B82" s="3">
        <v>8</v>
      </c>
      <c r="C82" s="4">
        <v>13.5</v>
      </c>
    </row>
    <row r="83" spans="1:3" ht="15" customHeight="1" x14ac:dyDescent="0.35">
      <c r="A83" s="3" t="s">
        <v>2</v>
      </c>
      <c r="B83" s="3">
        <v>8</v>
      </c>
      <c r="C83" s="4">
        <v>16.5</v>
      </c>
    </row>
    <row r="84" spans="1:3" ht="15" customHeight="1" x14ac:dyDescent="0.35">
      <c r="A84" s="3" t="s">
        <v>2</v>
      </c>
      <c r="B84" s="3">
        <v>7</v>
      </c>
      <c r="C84" s="4">
        <v>20</v>
      </c>
    </row>
    <row r="85" spans="1:3" ht="15" customHeight="1" x14ac:dyDescent="0.35">
      <c r="A85" s="3" t="s">
        <v>2</v>
      </c>
      <c r="B85" s="3">
        <v>8</v>
      </c>
      <c r="C85" s="4">
        <v>14</v>
      </c>
    </row>
    <row r="86" spans="1:3" ht="15" customHeight="1" x14ac:dyDescent="0.35">
      <c r="A86" s="3" t="s">
        <v>2</v>
      </c>
      <c r="B86" s="3">
        <v>7</v>
      </c>
      <c r="C86" s="4">
        <v>17</v>
      </c>
    </row>
    <row r="87" spans="1:3" x14ac:dyDescent="0.35">
      <c r="A87" s="3" t="s">
        <v>2</v>
      </c>
      <c r="B87" s="3">
        <v>6</v>
      </c>
      <c r="C87" s="4">
        <v>13</v>
      </c>
    </row>
    <row r="88" spans="1:3" x14ac:dyDescent="0.35">
      <c r="A88" s="3" t="s">
        <v>2</v>
      </c>
      <c r="B88" s="3">
        <v>7</v>
      </c>
      <c r="C88" s="4">
        <v>16.5</v>
      </c>
    </row>
    <row r="89" spans="1:3" x14ac:dyDescent="0.35">
      <c r="A89" s="3" t="s">
        <v>2</v>
      </c>
      <c r="B89" s="3">
        <v>7</v>
      </c>
      <c r="C89" s="4">
        <v>15</v>
      </c>
    </row>
    <row r="90" spans="1:3" x14ac:dyDescent="0.35">
      <c r="A90" s="3" t="s">
        <v>2</v>
      </c>
      <c r="B90" s="3">
        <v>7</v>
      </c>
      <c r="C90" s="4">
        <v>12.5</v>
      </c>
    </row>
    <row r="91" spans="1:3" x14ac:dyDescent="0.35">
      <c r="A91" s="3" t="s">
        <v>2</v>
      </c>
      <c r="B91" s="3">
        <v>7</v>
      </c>
      <c r="C91" s="4">
        <v>10.5</v>
      </c>
    </row>
    <row r="92" spans="1:3" x14ac:dyDescent="0.35">
      <c r="A92" s="3" t="s">
        <v>2</v>
      </c>
      <c r="B92" s="3">
        <v>7</v>
      </c>
      <c r="C92" s="4">
        <v>15</v>
      </c>
    </row>
    <row r="93" spans="1:3" x14ac:dyDescent="0.35">
      <c r="A93" s="3" t="s">
        <v>2</v>
      </c>
      <c r="B93" s="3">
        <v>7</v>
      </c>
      <c r="C93" s="4">
        <v>19.5</v>
      </c>
    </row>
    <row r="94" spans="1:3" x14ac:dyDescent="0.35">
      <c r="A94" s="3" t="s">
        <v>2</v>
      </c>
      <c r="B94" s="3">
        <v>6</v>
      </c>
      <c r="C94" s="4">
        <v>15</v>
      </c>
    </row>
    <row r="95" spans="1:3" x14ac:dyDescent="0.35">
      <c r="A95" s="3" t="s">
        <v>2</v>
      </c>
      <c r="B95" s="3">
        <v>6</v>
      </c>
      <c r="C95" s="4">
        <v>18</v>
      </c>
    </row>
    <row r="96" spans="1:3" x14ac:dyDescent="0.35">
      <c r="A96" s="3" t="s">
        <v>2</v>
      </c>
      <c r="B96" s="3">
        <v>7</v>
      </c>
      <c r="C96" s="4">
        <v>16</v>
      </c>
    </row>
    <row r="97" spans="1:3" x14ac:dyDescent="0.35">
      <c r="A97" s="3" t="s">
        <v>2</v>
      </c>
      <c r="B97" s="3">
        <v>6</v>
      </c>
      <c r="C97" s="4">
        <v>20</v>
      </c>
    </row>
    <row r="98" spans="1:3" x14ac:dyDescent="0.35">
      <c r="A98" s="3" t="s">
        <v>2</v>
      </c>
      <c r="B98" s="3">
        <v>6</v>
      </c>
      <c r="C98" s="4">
        <v>18</v>
      </c>
    </row>
    <row r="99" spans="1:3" x14ac:dyDescent="0.35">
      <c r="A99" s="3" t="s">
        <v>2</v>
      </c>
      <c r="B99" s="3">
        <v>8</v>
      </c>
      <c r="C99" s="4">
        <v>12</v>
      </c>
    </row>
    <row r="100" spans="1:3" x14ac:dyDescent="0.35">
      <c r="A100" s="3" t="s">
        <v>2</v>
      </c>
      <c r="B100" s="3">
        <v>6</v>
      </c>
      <c r="C100" s="4">
        <v>20</v>
      </c>
    </row>
    <row r="101" spans="1:3" x14ac:dyDescent="0.35">
      <c r="A101" s="3" t="s">
        <v>2</v>
      </c>
      <c r="B101" s="3">
        <v>8</v>
      </c>
      <c r="C101" s="4">
        <v>20</v>
      </c>
    </row>
    <row r="102" spans="1:3" x14ac:dyDescent="0.35">
      <c r="A102" s="3" t="s">
        <v>2</v>
      </c>
      <c r="B102" s="3">
        <v>6</v>
      </c>
      <c r="C102" s="4">
        <v>16</v>
      </c>
    </row>
    <row r="103" spans="1:3" x14ac:dyDescent="0.35">
      <c r="A103" s="3" t="s">
        <v>2</v>
      </c>
      <c r="B103" s="3">
        <v>6</v>
      </c>
      <c r="C103" s="4">
        <v>16</v>
      </c>
    </row>
    <row r="104" spans="1:3" x14ac:dyDescent="0.35">
      <c r="A104" s="3" t="s">
        <v>2</v>
      </c>
      <c r="B104" s="3">
        <v>8</v>
      </c>
      <c r="C104" s="4">
        <v>20</v>
      </c>
    </row>
    <row r="105" spans="1:3" x14ac:dyDescent="0.35">
      <c r="A105" s="3" t="s">
        <v>2</v>
      </c>
      <c r="B105" s="3">
        <v>7</v>
      </c>
      <c r="C105" s="4">
        <v>22</v>
      </c>
    </row>
    <row r="106" spans="1:3" x14ac:dyDescent="0.35">
      <c r="A106" s="3" t="s">
        <v>2</v>
      </c>
      <c r="B106" s="3">
        <v>7</v>
      </c>
      <c r="C106" s="4">
        <v>18</v>
      </c>
    </row>
    <row r="107" spans="1:3" x14ac:dyDescent="0.35">
      <c r="A107" s="3" t="s">
        <v>2</v>
      </c>
      <c r="B107" s="3">
        <v>7</v>
      </c>
      <c r="C107" s="4">
        <v>20</v>
      </c>
    </row>
    <row r="108" spans="1:3" x14ac:dyDescent="0.35">
      <c r="A108" s="3" t="s">
        <v>2</v>
      </c>
      <c r="B108" s="3">
        <v>7</v>
      </c>
      <c r="C108" s="4">
        <v>18</v>
      </c>
    </row>
    <row r="109" spans="1:3" x14ac:dyDescent="0.35">
      <c r="A109" s="3" t="s">
        <v>2</v>
      </c>
      <c r="B109" s="3">
        <v>6</v>
      </c>
      <c r="C109" s="4">
        <v>16</v>
      </c>
    </row>
    <row r="110" spans="1:3" x14ac:dyDescent="0.35">
      <c r="A110" s="3" t="s">
        <v>2</v>
      </c>
      <c r="B110" s="3">
        <v>7</v>
      </c>
      <c r="C110" s="4">
        <v>18</v>
      </c>
    </row>
    <row r="111" spans="1:3" x14ac:dyDescent="0.35">
      <c r="A111" s="3" t="s">
        <v>2</v>
      </c>
      <c r="B111" s="3">
        <v>7</v>
      </c>
      <c r="C111" s="4">
        <v>20</v>
      </c>
    </row>
    <row r="112" spans="1:3" x14ac:dyDescent="0.35">
      <c r="A112" s="3" t="s">
        <v>2</v>
      </c>
      <c r="B112" s="3">
        <v>7</v>
      </c>
      <c r="C112" s="4">
        <v>20</v>
      </c>
    </row>
    <row r="113" spans="1:3" x14ac:dyDescent="0.35">
      <c r="A113" s="3" t="s">
        <v>2</v>
      </c>
      <c r="B113" s="3">
        <v>6</v>
      </c>
      <c r="C113" s="4">
        <v>20</v>
      </c>
    </row>
    <row r="114" spans="1:3" x14ac:dyDescent="0.35">
      <c r="A114" s="3" t="s">
        <v>2</v>
      </c>
      <c r="B114" s="3">
        <v>7</v>
      </c>
      <c r="C114" s="4">
        <v>24</v>
      </c>
    </row>
    <row r="115" spans="1:3" x14ac:dyDescent="0.35">
      <c r="A115" s="3" t="s">
        <v>2</v>
      </c>
      <c r="B115" s="3">
        <v>8</v>
      </c>
      <c r="C115" s="4">
        <v>14.4</v>
      </c>
    </row>
    <row r="116" spans="1:3" x14ac:dyDescent="0.35">
      <c r="A116" s="3" t="s">
        <v>2</v>
      </c>
      <c r="B116" s="3">
        <v>8</v>
      </c>
      <c r="C116" s="4">
        <v>15.6</v>
      </c>
    </row>
    <row r="117" spans="1:3" x14ac:dyDescent="0.35">
      <c r="A117" s="3" t="s">
        <v>2</v>
      </c>
      <c r="B117" s="3">
        <v>7</v>
      </c>
      <c r="C117" s="4">
        <v>16.600000000000001</v>
      </c>
    </row>
    <row r="118" spans="1:3" x14ac:dyDescent="0.35">
      <c r="A118" s="3" t="s">
        <v>2</v>
      </c>
      <c r="B118" s="3">
        <v>6</v>
      </c>
      <c r="C118" s="4">
        <v>18.2</v>
      </c>
    </row>
    <row r="119" spans="1:3" x14ac:dyDescent="0.35">
      <c r="A119" s="3" t="s">
        <v>2</v>
      </c>
      <c r="B119" s="3">
        <v>8</v>
      </c>
      <c r="C119" s="4">
        <v>15</v>
      </c>
    </row>
    <row r="120" spans="1:3" x14ac:dyDescent="0.35">
      <c r="A120" s="3" t="s">
        <v>2</v>
      </c>
      <c r="B120" s="3">
        <v>8</v>
      </c>
      <c r="C120" s="4">
        <v>16</v>
      </c>
    </row>
    <row r="121" spans="1:3" x14ac:dyDescent="0.35">
      <c r="A121" s="3" t="s">
        <v>2</v>
      </c>
      <c r="B121" s="3">
        <v>8</v>
      </c>
      <c r="C121" s="4">
        <v>20.8</v>
      </c>
    </row>
    <row r="122" spans="1:3" x14ac:dyDescent="0.35">
      <c r="A122" s="3" t="s">
        <v>2</v>
      </c>
      <c r="B122" s="3">
        <v>7</v>
      </c>
      <c r="C122" s="4">
        <v>17.399999999999999</v>
      </c>
    </row>
    <row r="123" spans="1:3" x14ac:dyDescent="0.35">
      <c r="A123" s="3" t="s">
        <v>2</v>
      </c>
      <c r="B123" s="3">
        <v>8</v>
      </c>
      <c r="C123" s="4">
        <v>13</v>
      </c>
    </row>
    <row r="124" spans="1:3" x14ac:dyDescent="0.35">
      <c r="A124" s="3" t="s">
        <v>2</v>
      </c>
      <c r="B124" s="3">
        <v>7</v>
      </c>
      <c r="C124" s="4">
        <v>14.2</v>
      </c>
    </row>
    <row r="125" spans="1:3" x14ac:dyDescent="0.35">
      <c r="A125" s="3" t="s">
        <v>2</v>
      </c>
      <c r="B125" s="3">
        <v>6</v>
      </c>
      <c r="C125" s="4">
        <v>14.2</v>
      </c>
    </row>
    <row r="126" spans="1:3" x14ac:dyDescent="0.35">
      <c r="A126" s="3" t="s">
        <v>2</v>
      </c>
      <c r="B126" s="3">
        <v>7</v>
      </c>
      <c r="C126" s="4">
        <v>19.8</v>
      </c>
    </row>
    <row r="127" spans="1:3" x14ac:dyDescent="0.35">
      <c r="A127" s="3" t="s">
        <v>2</v>
      </c>
      <c r="B127" s="3">
        <v>6</v>
      </c>
      <c r="C127" s="4">
        <v>16</v>
      </c>
    </row>
    <row r="128" spans="1:3" x14ac:dyDescent="0.35">
      <c r="A128" s="3" t="s">
        <v>2</v>
      </c>
      <c r="B128" s="3">
        <v>6</v>
      </c>
      <c r="C128" s="4">
        <v>14</v>
      </c>
    </row>
    <row r="129" spans="1:6" x14ac:dyDescent="0.35">
      <c r="A129" s="3" t="s">
        <v>2</v>
      </c>
      <c r="B129" s="3">
        <v>7</v>
      </c>
      <c r="C129" s="4">
        <v>16</v>
      </c>
    </row>
    <row r="130" spans="1:6" x14ac:dyDescent="0.35">
      <c r="A130" s="3" t="s">
        <v>2</v>
      </c>
      <c r="B130" s="3">
        <v>8</v>
      </c>
      <c r="C130" s="4">
        <v>16</v>
      </c>
    </row>
    <row r="131" spans="1:6" x14ac:dyDescent="0.35">
      <c r="A131" s="3" t="s">
        <v>2</v>
      </c>
      <c r="B131" s="3">
        <v>8</v>
      </c>
      <c r="C131" s="4">
        <v>21</v>
      </c>
    </row>
    <row r="132" spans="1:6" x14ac:dyDescent="0.35">
      <c r="A132" s="3" t="s">
        <v>2</v>
      </c>
      <c r="B132" s="3">
        <v>8</v>
      </c>
      <c r="C132" s="4">
        <v>21</v>
      </c>
    </row>
    <row r="133" spans="1:6" x14ac:dyDescent="0.35">
      <c r="A133" s="3" t="s">
        <v>2</v>
      </c>
      <c r="B133" s="3">
        <v>8</v>
      </c>
      <c r="C133" s="4">
        <v>17</v>
      </c>
    </row>
    <row r="134" spans="1:6" x14ac:dyDescent="0.35">
      <c r="A134" s="3" t="s">
        <v>2</v>
      </c>
      <c r="B134" s="3">
        <v>6</v>
      </c>
      <c r="C134" s="4">
        <v>17</v>
      </c>
    </row>
    <row r="135" spans="1:6" x14ac:dyDescent="0.35">
      <c r="A135" s="3" t="s">
        <v>2</v>
      </c>
      <c r="B135" s="3">
        <v>7</v>
      </c>
      <c r="C135" s="4">
        <v>15</v>
      </c>
    </row>
    <row r="136" spans="1:6" x14ac:dyDescent="0.35">
      <c r="A136" s="3" t="s">
        <v>2</v>
      </c>
      <c r="B136" s="3">
        <v>7</v>
      </c>
      <c r="C136" s="4">
        <v>20</v>
      </c>
    </row>
    <row r="137" spans="1:6" x14ac:dyDescent="0.35">
      <c r="A137" s="3" t="s">
        <v>2</v>
      </c>
      <c r="B137" s="3">
        <v>7</v>
      </c>
      <c r="C137" s="4">
        <v>20</v>
      </c>
    </row>
    <row r="138" spans="1:6" x14ac:dyDescent="0.35">
      <c r="A138" s="3" t="s">
        <v>2</v>
      </c>
      <c r="B138" s="3">
        <v>6</v>
      </c>
      <c r="C138" s="4">
        <v>16</v>
      </c>
    </row>
    <row r="139" spans="1:6" x14ac:dyDescent="0.35">
      <c r="A139" s="3" t="s">
        <v>2</v>
      </c>
      <c r="B139" s="3">
        <v>7</v>
      </c>
      <c r="C139" s="4">
        <v>19</v>
      </c>
    </row>
    <row r="143" spans="1:6" x14ac:dyDescent="0.35">
      <c r="A143" s="74" t="s">
        <v>6</v>
      </c>
      <c r="B143" s="74"/>
      <c r="C143" s="74"/>
      <c r="D143" s="74"/>
      <c r="E143" s="74"/>
      <c r="F143">
        <f>SUM(F144:F146)</f>
        <v>137</v>
      </c>
    </row>
    <row r="144" spans="1:6" x14ac:dyDescent="0.35">
      <c r="E144">
        <v>6</v>
      </c>
      <c r="F144">
        <f>COUNTIFS(B2:B138,6)</f>
        <v>44</v>
      </c>
    </row>
    <row r="145" spans="5:6" x14ac:dyDescent="0.35">
      <c r="E145">
        <v>7</v>
      </c>
      <c r="F145">
        <f>COUNTIFS(B2:B138,7)</f>
        <v>60</v>
      </c>
    </row>
    <row r="146" spans="5:6" x14ac:dyDescent="0.35">
      <c r="E146">
        <v>8</v>
      </c>
      <c r="F146">
        <f>COUNTIFS(B2:B138,8)</f>
        <v>33</v>
      </c>
    </row>
  </sheetData>
  <autoFilter ref="A1:C139"/>
  <mergeCells count="3">
    <mergeCell ref="A143:E143"/>
    <mergeCell ref="G2:H2"/>
    <mergeCell ref="I2:J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K5"/>
  <sheetViews>
    <sheetView workbookViewId="0">
      <selection activeCell="A4" sqref="A4:H4"/>
    </sheetView>
  </sheetViews>
  <sheetFormatPr defaultRowHeight="14.5" x14ac:dyDescent="0.35"/>
  <sheetData>
    <row r="4" spans="1:11" x14ac:dyDescent="0.35">
      <c r="A4" s="76" t="s">
        <v>19</v>
      </c>
      <c r="B4" s="66"/>
      <c r="C4" s="66"/>
      <c r="D4" s="66"/>
      <c r="E4" s="66"/>
      <c r="F4" s="66"/>
      <c r="G4" s="66"/>
      <c r="H4" s="66"/>
      <c r="I4" t="s">
        <v>20</v>
      </c>
    </row>
    <row r="5" spans="1:11" x14ac:dyDescent="0.35">
      <c r="A5" s="66"/>
      <c r="B5" s="66"/>
      <c r="C5" s="66"/>
      <c r="D5" s="66"/>
      <c r="E5" s="66"/>
      <c r="F5" s="66"/>
      <c r="G5" s="66"/>
      <c r="H5" s="66"/>
      <c r="I5" s="66"/>
      <c r="J5" s="66"/>
      <c r="K5" s="66"/>
    </row>
  </sheetData>
  <mergeCells count="3">
    <mergeCell ref="A4:H4"/>
    <mergeCell ref="A5:H5"/>
    <mergeCell ref="I5:K5"/>
  </mergeCells>
  <hyperlinks>
    <hyperlink ref="A4" r:id="rId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15" sqref="T15"/>
    </sheetView>
  </sheetViews>
  <sheetFormatPr defaultRowHeight="14.5" x14ac:dyDescent="0.3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AM Data both genders 2016</vt:lpstr>
      <vt:lpstr>Comparison '15 to '16</vt:lpstr>
      <vt:lpstr>Sheet3</vt:lpstr>
      <vt:lpstr>AM Data both genders</vt:lpstr>
      <vt:lpstr>AM Male</vt:lpstr>
      <vt:lpstr>AM Female</vt:lpstr>
      <vt:lpstr>Bibliography</vt:lpstr>
      <vt:lpstr>Sheet1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Ivana</dc:creator>
  <cp:lastModifiedBy>Molly Rhoten</cp:lastModifiedBy>
  <dcterms:created xsi:type="dcterms:W3CDTF">2015-09-16T18:34:52Z</dcterms:created>
  <dcterms:modified xsi:type="dcterms:W3CDTF">2016-10-07T17:03:33Z</dcterms:modified>
</cp:coreProperties>
</file>